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C2CF3A7F-350C-492D-AE1F-90F17F2F35D8}" xr6:coauthVersionLast="47" xr6:coauthVersionMax="47" xr10:uidLastSave="{00000000-0000-0000-0000-000000000000}"/>
  <bookViews>
    <workbookView xWindow="-120" yWindow="-120" windowWidth="20730" windowHeight="11760" activeTab="1" xr2:uid="{C01CDF89-0AE4-4B5D-8EDB-7EA265B8159E}"/>
  </bookViews>
  <sheets>
    <sheet name="PELLIZZARI" sheetId="3" r:id="rId1"/>
    <sheet name="PELLIZZARI PREV" sheetId="4" r:id="rId2"/>
  </sheets>
  <definedNames>
    <definedName name="_xlnm.Print_Area" localSheetId="1">'PELLIZZARI PREV'!$A$1:$H$111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5" i="4" l="1"/>
  <c r="F80" i="4"/>
  <c r="H108" i="4"/>
  <c r="M13" i="4"/>
  <c r="K105" i="4"/>
  <c r="K106" i="4" s="1"/>
  <c r="K90" i="4"/>
  <c r="F90" i="4" s="1"/>
  <c r="K89" i="4"/>
  <c r="F89" i="4" s="1"/>
  <c r="M88" i="4"/>
  <c r="F92" i="4" s="1"/>
  <c r="K88" i="4"/>
  <c r="F88" i="4" s="1"/>
  <c r="K87" i="4"/>
  <c r="F87" i="4" s="1"/>
  <c r="K86" i="4"/>
  <c r="F86" i="4" s="1"/>
  <c r="K78" i="4"/>
  <c r="F78" i="4" s="1"/>
  <c r="K77" i="4"/>
  <c r="F77" i="4" s="1"/>
  <c r="K76" i="4"/>
  <c r="F76" i="4" s="1"/>
  <c r="M75" i="4"/>
  <c r="K75" i="4"/>
  <c r="F75" i="4" s="1"/>
  <c r="K74" i="4"/>
  <c r="F74" i="4" s="1"/>
  <c r="K73" i="4"/>
  <c r="F73" i="4" s="1"/>
  <c r="K72" i="4"/>
  <c r="F72" i="4" s="1"/>
  <c r="K58" i="4"/>
  <c r="F58" i="4" s="1"/>
  <c r="K57" i="4"/>
  <c r="F57" i="4" s="1"/>
  <c r="M56" i="4"/>
  <c r="F60" i="4" s="1"/>
  <c r="K56" i="4"/>
  <c r="F56" i="4" s="1"/>
  <c r="K55" i="4"/>
  <c r="F55" i="4" s="1"/>
  <c r="K54" i="4"/>
  <c r="F54" i="4" s="1"/>
  <c r="K46" i="4"/>
  <c r="F46" i="4" s="1"/>
  <c r="M45" i="4"/>
  <c r="F48" i="4" s="1"/>
  <c r="K45" i="4"/>
  <c r="F45" i="4" s="1"/>
  <c r="K44" i="4"/>
  <c r="F44" i="4" s="1"/>
  <c r="K43" i="4"/>
  <c r="F43" i="4" s="1"/>
  <c r="M36" i="4"/>
  <c r="F36" i="4" s="1"/>
  <c r="J35" i="4"/>
  <c r="J36" i="4" s="1"/>
  <c r="J37" i="4" s="1"/>
  <c r="F35" i="4" s="1"/>
  <c r="J27" i="4"/>
  <c r="F27" i="4" s="1"/>
  <c r="M26" i="4"/>
  <c r="J26" i="4"/>
  <c r="F26" i="4" s="1"/>
  <c r="J25" i="4"/>
  <c r="F25" i="4" s="1"/>
  <c r="J15" i="4"/>
  <c r="F15" i="4" s="1"/>
  <c r="J14" i="4"/>
  <c r="F14" i="4" s="1"/>
  <c r="J13" i="4"/>
  <c r="F13" i="4" s="1"/>
  <c r="J12" i="4"/>
  <c r="F12" i="4" s="1"/>
  <c r="J11" i="4"/>
  <c r="F11" i="4" s="1"/>
  <c r="J10" i="4"/>
  <c r="F10" i="4" s="1"/>
  <c r="J9" i="4"/>
  <c r="F9" i="4" s="1"/>
  <c r="J8" i="4"/>
  <c r="F8" i="4" s="1"/>
  <c r="J7" i="4"/>
  <c r="F7" i="4" s="1"/>
  <c r="J6" i="4"/>
  <c r="F6" i="4" s="1"/>
  <c r="G19" i="3"/>
  <c r="K16" i="3"/>
  <c r="K72" i="3"/>
  <c r="K73" i="3" s="1"/>
  <c r="K61" i="3"/>
  <c r="K62" i="3" s="1"/>
  <c r="K47" i="3"/>
  <c r="K48" i="3" s="1"/>
  <c r="K39" i="3"/>
  <c r="K40" i="3" s="1"/>
  <c r="K30" i="3"/>
  <c r="K31" i="3" s="1"/>
  <c r="K24" i="3"/>
  <c r="K25" i="3" s="1"/>
  <c r="K15" i="3"/>
  <c r="F6" i="3" s="1"/>
  <c r="G88" i="3"/>
  <c r="G89" i="3" s="1"/>
  <c r="I73" i="3"/>
  <c r="I74" i="3"/>
  <c r="G64" i="3"/>
  <c r="G61" i="3"/>
  <c r="G62" i="3"/>
  <c r="G63" i="3"/>
  <c r="G11" i="3"/>
  <c r="G12" i="3"/>
  <c r="G13" i="3"/>
  <c r="G14" i="3"/>
  <c r="G15" i="3"/>
  <c r="G16" i="3"/>
  <c r="G17" i="3"/>
  <c r="G24" i="3"/>
  <c r="G25" i="3"/>
  <c r="G10" i="3"/>
  <c r="G29" i="3"/>
  <c r="G30" i="3" s="1"/>
  <c r="H30" i="3" s="1"/>
  <c r="G23" i="3"/>
  <c r="G8" i="3"/>
  <c r="I70" i="3"/>
  <c r="I71" i="3"/>
  <c r="I72" i="3"/>
  <c r="I45" i="3"/>
  <c r="I46" i="3"/>
  <c r="I39" i="3"/>
  <c r="I49" i="3"/>
  <c r="I37" i="3"/>
  <c r="I38" i="3"/>
  <c r="I40" i="3"/>
  <c r="I47" i="3"/>
  <c r="I48" i="3"/>
  <c r="G9" i="3"/>
  <c r="G59" i="3"/>
  <c r="G58" i="3"/>
  <c r="G60" i="3"/>
  <c r="F91" i="4" l="1"/>
  <c r="G93" i="4" s="1"/>
  <c r="E105" i="4"/>
  <c r="G106" i="4" s="1"/>
  <c r="F79" i="4"/>
  <c r="G81" i="4" s="1"/>
  <c r="F59" i="4"/>
  <c r="G61" i="4" s="1"/>
  <c r="F47" i="4"/>
  <c r="G49" i="4" s="1"/>
  <c r="G37" i="4"/>
  <c r="F28" i="4"/>
  <c r="F18" i="4"/>
  <c r="F29" i="4"/>
  <c r="F17" i="4"/>
  <c r="J28" i="4"/>
  <c r="J29" i="4" s="1"/>
  <c r="K79" i="4"/>
  <c r="K80" i="4" s="1"/>
  <c r="K91" i="4"/>
  <c r="K92" i="4" s="1"/>
  <c r="K34" i="4"/>
  <c r="K59" i="4"/>
  <c r="K60" i="4" s="1"/>
  <c r="K47" i="4"/>
  <c r="K48" i="4" s="1"/>
  <c r="J16" i="4"/>
  <c r="J17" i="4" s="1"/>
  <c r="G26" i="3"/>
  <c r="H26" i="3" s="1"/>
  <c r="I21" i="3" s="1"/>
  <c r="G65" i="3"/>
  <c r="G66" i="3" s="1"/>
  <c r="I55" i="3" s="1"/>
  <c r="I50" i="3"/>
  <c r="I51" i="3" s="1"/>
  <c r="I44" i="3" s="1"/>
  <c r="G18" i="3"/>
  <c r="F5" i="3" s="1"/>
  <c r="I41" i="3"/>
  <c r="I42" i="3" s="1"/>
  <c r="I35" i="3" s="1"/>
  <c r="I75" i="3"/>
  <c r="I76" i="3" s="1"/>
  <c r="I68" i="3" s="1"/>
  <c r="I28" i="3"/>
  <c r="H3" i="3"/>
  <c r="G31" i="4" l="1"/>
  <c r="G19" i="4"/>
  <c r="I1" i="3"/>
  <c r="G108" i="4" l="1"/>
  <c r="G110" i="4" s="1"/>
</calcChain>
</file>

<file path=xl/sharedStrings.xml><?xml version="1.0" encoding="utf-8"?>
<sst xmlns="http://schemas.openxmlformats.org/spreadsheetml/2006/main" count="235" uniqueCount="90">
  <si>
    <t>TOTALE</t>
  </si>
  <si>
    <t>MT</t>
  </si>
  <si>
    <t>FILO 1,5 MM2</t>
  </si>
  <si>
    <t>N</t>
  </si>
  <si>
    <t>LAVORO</t>
  </si>
  <si>
    <t>MATERIALE</t>
  </si>
  <si>
    <t>SCATOLE 503</t>
  </si>
  <si>
    <t>N.</t>
  </si>
  <si>
    <t>TUBO FLEX IMQ D20 NERO</t>
  </si>
  <si>
    <t>PLAFONIERA ART 250 54 LED 3K 2200LM</t>
  </si>
  <si>
    <t>PULSANTE 1P 10A A TARGHETTA LUM. IDEA</t>
  </si>
  <si>
    <t>KIT QUADRA E MINI HF WI-FI. SBTOP</t>
  </si>
  <si>
    <t>VISIERA ANTIPIOGGIA P/PULSANTIERA QUADRA</t>
  </si>
  <si>
    <t>VIDEOCITOFONO VIVAVOCE MINI HANDSFREE</t>
  </si>
  <si>
    <t>CASSETTA MODULARE 1060X600X200 IP66</t>
  </si>
  <si>
    <t>PANNELLO 24 MOD.PDMT GUIDA DIN E SUPP.</t>
  </si>
  <si>
    <t>CAVO BUT.ANTIF.FG16OR16-0,6/1KV 4 X 10</t>
  </si>
  <si>
    <t>INTERRUTTORE SEZIONATORE 4P 63A 240VAC</t>
  </si>
  <si>
    <t>BLOCCO DIFFERENZIALE 4P 63A 500MA "AS"</t>
  </si>
  <si>
    <t>INTERRUTTORE MAGN. 4P 32A 6KA "C"</t>
  </si>
  <si>
    <t>CONTENITORE 420X390 ARE/GTI-Y UNIF.</t>
  </si>
  <si>
    <t>MORSETTIERA PROTETTA 4P 100A 4MOD.</t>
  </si>
  <si>
    <t>PROTEZIONE SOVRATENS.VPU II 3+1 300V/50K</t>
  </si>
  <si>
    <t>QUASAR 20 LED-23,2W 3K BI ANTRACITE</t>
  </si>
  <si>
    <t>CorePro LEDbulb ND 13-100W A60 E27 830</t>
  </si>
  <si>
    <t>ORION H M 5.5 A9/EW 830 AN96</t>
  </si>
  <si>
    <t>DULUX D/E 18W/830 G24Q-2 FS1       OSRAM</t>
  </si>
  <si>
    <t>PREDISPOSIZIONE TUBAZIONI SOTTO CAPPOTTO PER IMPIANTO VIDEOSORVEGLIANZA 4 PUNTI</t>
  </si>
  <si>
    <t>DISTRIBUZIONE IMPIANTO SOTTO TETTO : ALLARME - VIDEOSORVEGLIANZA</t>
  </si>
  <si>
    <t>NUOVA LINEA ELETTRICA PRINCIPALE: NUOVO INTERRUTTORE PROTEZIONE GENERALE CONTATORE</t>
  </si>
  <si>
    <t>NUOVA CARPENTERIAQUADRO ELETTRICO GENERALE ABITAZIONE</t>
  </si>
  <si>
    <t>NUOVA DISTRIBUZIONE ELETTRICA CON PROTEZIONE INTERR.MAGNET.DIFFERENZIALI</t>
  </si>
  <si>
    <t>POSA TUBAZIONE E PASSAGGIO CAVI SOTTO CAPPOTTO PER IMPIANTO ALLARME PORTE E FINESTRE</t>
  </si>
  <si>
    <t>RIPRISTINO PUNTI LUCI -PRESE ESTERNE E COMANDI LUCE POST CAPPOTTO  :</t>
  </si>
  <si>
    <t>RIPRISTINO IMPIANTI ESTERNI CON PASSAGGIO NUOVI CAVI: LUCI ESTERNE-LINEA POMPA SOMMERSA-</t>
  </si>
  <si>
    <t>LINEA CANCELLO ELETTRICO</t>
  </si>
  <si>
    <t>NUOVO IMPIANTO VIDEOCITOFONO CON 3 POSTI INTERNI VIDEO, 1 TARGA ESTERNA VIDEO E NUOVI CAVI</t>
  </si>
  <si>
    <t>COLLEGAMENTO IMPIANTO CENTRALE TERMICA: -CALDAIA POMPA DI CALORE</t>
  </si>
  <si>
    <t>-DISTRIBUZIONE IMPIANTO ELETTRICO</t>
  </si>
  <si>
    <t>-NUOVALINEA ELETTRICA AL QUADRO GENERALE CON PROTEZIONI</t>
  </si>
  <si>
    <t>-COLLEGAMENTO MACCHINE INTERNE RISCALDAMENTO/RAFFRESCAMENTO</t>
  </si>
  <si>
    <t>CAVO 4X0,22</t>
  </si>
  <si>
    <t>CAVO 2+4X0,22</t>
  </si>
  <si>
    <t>SUPPORTI IDEA COMPLETI DI PLACCA IN ACCIAIO</t>
  </si>
  <si>
    <t>SCHUKO IDEA</t>
  </si>
  <si>
    <t>BIPRESA IDEA</t>
  </si>
  <si>
    <t>DEVIATORE IDEA</t>
  </si>
  <si>
    <t>FORNITURA N.3 NUOVI CORPI ILLUMINANTI</t>
  </si>
  <si>
    <t>CAVO 2X1 NEOPREME</t>
  </si>
  <si>
    <t>CAVO 2X0,5 BLU</t>
  </si>
  <si>
    <t>CAVO FG7 7X1,5</t>
  </si>
  <si>
    <t>CAVO FG7 4X1,5</t>
  </si>
  <si>
    <t>CAVO FG7 3X1,5</t>
  </si>
  <si>
    <t>SCATOLE DA ESTERNO 15X12 CON 8 PRESSACAVI E 2 MORSETTI GEL</t>
  </si>
  <si>
    <t>TUBO D40 DOPPIA PARETE</t>
  </si>
  <si>
    <t>TUBI</t>
  </si>
  <si>
    <t>CAVI</t>
  </si>
  <si>
    <t>SCOLLEGATO</t>
  </si>
  <si>
    <t>SCATOLE</t>
  </si>
  <si>
    <t>TUBI EST</t>
  </si>
  <si>
    <t>GUASTO POMPA</t>
  </si>
  <si>
    <t>RIPRISTINO LUCI PORTICO</t>
  </si>
  <si>
    <t>CAVI ESTERNI</t>
  </si>
  <si>
    <t>MISURE</t>
  </si>
  <si>
    <t>PASSAGGIO CAVI ESTERNI</t>
  </si>
  <si>
    <t>TOLTO IMPIANTO VECCHIO</t>
  </si>
  <si>
    <t>COLLEGATO CAVI</t>
  </si>
  <si>
    <t>MONTAGGIO</t>
  </si>
  <si>
    <t>LAVORO ORE 14</t>
  </si>
  <si>
    <t>EFFETTIVO</t>
  </si>
  <si>
    <t>IPOTETICO FUTURO</t>
  </si>
  <si>
    <t>EURO ORA</t>
  </si>
  <si>
    <t>*</t>
  </si>
  <si>
    <t>LAVORO ORE 18</t>
  </si>
  <si>
    <t>LAVORO ORE 5,5</t>
  </si>
  <si>
    <t>LAVORO ORE 6</t>
  </si>
  <si>
    <t>LAVORO ORE 9</t>
  </si>
  <si>
    <t>LAVORO ORE 23</t>
  </si>
  <si>
    <t>DISTRIBUZIONE SOTTO TETTO ALLARME</t>
  </si>
  <si>
    <t>DISTRIBUZIONE SOTTO TETTO VIDEOSORVEGLIANZA</t>
  </si>
  <si>
    <t>- DISTRIBUZIONE SOTTO TETTO</t>
  </si>
  <si>
    <t>NUOVA CARPENTERIA QUADRO ELETTRICO GENERALE ABITAZIONE</t>
  </si>
  <si>
    <t>RIPRISTINO IMPIANTI ESTERNI CON PASSAGGIO NUOVI CAVI:</t>
  </si>
  <si>
    <t xml:space="preserve"> LUCI ESTERNE</t>
  </si>
  <si>
    <t>LINEA POMPA SOMMERSA</t>
  </si>
  <si>
    <t xml:space="preserve">COLLEGAMENTO IMPIANTO CENTRALE TERMICA: </t>
  </si>
  <si>
    <t>-CALDAIA POMPA DI CALORE</t>
  </si>
  <si>
    <t>-NUOVA LINEA ELETTRICA AL QUADRO GENERALE CON PROTEZIONI</t>
  </si>
  <si>
    <t>DESCRIZIONE LAVORO</t>
  </si>
  <si>
    <t>PROGETTO IMPIANTO PER 10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</si>
</sst>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quotePrefix="1"/>
    <xf numFmtId="0" fontId="2" fillId="0" borderId="0" xfId="0" applyFont="1"/>
    <xf numFmtId="44" fontId="2" fillId="0" borderId="0" xfId="1" applyFont="1"/>
    <xf numFmtId="44" fontId="0" fillId="0" borderId="0" xfId="0" applyNumberFormat="1"/>
    <xf numFmtId="0" fontId="3" fillId="0" borderId="0" xfId="0" applyFont="1"/>
    <xf numFmtId="44" fontId="0" fillId="2" borderId="0" xfId="1" applyFont="1" applyFill="1"/>
    <xf numFmtId="44" fontId="0" fillId="2" borderId="0" xfId="0" applyNumberFormat="1" applyFill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44" fontId="3" fillId="0" borderId="0" xfId="0" applyNumberFormat="1" applyFont="1"/>
    <xf numFmtId="44" fontId="0" fillId="3" borderId="0" xfId="0" applyNumberFormat="1" applyFill="1"/>
    <xf numFmtId="9" fontId="0" fillId="0" borderId="0" xfId="0" applyNumberFormat="1"/>
    <xf numFmtId="0" fontId="5" fillId="0" borderId="0" xfId="0" applyFont="1"/>
    <xf numFmtId="44" fontId="5" fillId="0" borderId="0" xfId="0" applyNumberFormat="1" applyFont="1"/>
    <xf numFmtId="44" fontId="0" fillId="0" borderId="1" xfId="0" applyNumberFormat="1" applyBorder="1"/>
    <xf numFmtId="44" fontId="5" fillId="0" borderId="1" xfId="1" applyFont="1" applyBorder="1"/>
    <xf numFmtId="44" fontId="3" fillId="0" borderId="0" xfId="0" applyNumberFormat="1" applyFont="1" applyFill="1"/>
    <xf numFmtId="44" fontId="3" fillId="0" borderId="0" xfId="1" applyFont="1"/>
    <xf numFmtId="44" fontId="0" fillId="0" borderId="0" xfId="0" applyNumberFormat="1" applyBorder="1"/>
    <xf numFmtId="0" fontId="6" fillId="0" borderId="0" xfId="0" applyFont="1" applyAlignment="1">
      <alignment wrapText="1"/>
    </xf>
    <xf numFmtId="0" fontId="6" fillId="0" borderId="0" xfId="0" applyFont="1"/>
    <xf numFmtId="44" fontId="6" fillId="0" borderId="0" xfId="1" applyFont="1"/>
    <xf numFmtId="44" fontId="6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44" fontId="0" fillId="0" borderId="4" xfId="0" applyNumberFormat="1" applyBorder="1"/>
    <xf numFmtId="0" fontId="7" fillId="0" borderId="0" xfId="0" applyFont="1" applyAlignment="1">
      <alignment horizontal="center"/>
    </xf>
    <xf numFmtId="44" fontId="6" fillId="0" borderId="1" xfId="1" applyFont="1" applyBorder="1"/>
    <xf numFmtId="44" fontId="6" fillId="0" borderId="0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70BD-71E1-46CE-A2A8-7D76AB6A5FB7}">
  <dimension ref="A1:L89"/>
  <sheetViews>
    <sheetView topLeftCell="A34" zoomScale="115" zoomScaleNormal="115" workbookViewId="0">
      <selection activeCell="I7" sqref="I7"/>
    </sheetView>
  </sheetViews>
  <sheetFormatPr defaultRowHeight="15" x14ac:dyDescent="0.25"/>
  <cols>
    <col min="5" max="5" width="26.5703125" customWidth="1"/>
    <col min="6" max="6" width="11.7109375" customWidth="1"/>
    <col min="7" max="7" width="13.42578125" customWidth="1"/>
    <col min="8" max="8" width="12.7109375" customWidth="1"/>
    <col min="9" max="9" width="13.42578125" customWidth="1"/>
    <col min="11" max="11" width="11.7109375" bestFit="1" customWidth="1"/>
  </cols>
  <sheetData>
    <row r="1" spans="1:12" ht="36.75" customHeight="1" x14ac:dyDescent="0.25">
      <c r="I1" s="14">
        <f>H3+I21+I28+I35+I44+I55+I68</f>
        <v>6898.5925999999999</v>
      </c>
    </row>
    <row r="2" spans="1:12" ht="15" customHeight="1" x14ac:dyDescent="0.25">
      <c r="I2" s="6"/>
    </row>
    <row r="3" spans="1:12" s="7" customFormat="1" x14ac:dyDescent="0.25">
      <c r="B3" s="7" t="s">
        <v>33</v>
      </c>
      <c r="H3" s="13">
        <f>SUM(F5:F6)</f>
        <v>765.87799999999993</v>
      </c>
    </row>
    <row r="4" spans="1:12" x14ac:dyDescent="0.25">
      <c r="C4" t="s">
        <v>47</v>
      </c>
    </row>
    <row r="5" spans="1:12" x14ac:dyDescent="0.25">
      <c r="E5" s="10" t="s">
        <v>5</v>
      </c>
      <c r="F5" s="11">
        <f>G18+G18*30/100</f>
        <v>345.87799999999999</v>
      </c>
    </row>
    <row r="6" spans="1:12" x14ac:dyDescent="0.25">
      <c r="E6" s="10" t="s">
        <v>4</v>
      </c>
      <c r="F6" s="12">
        <f>K15*30</f>
        <v>420</v>
      </c>
    </row>
    <row r="7" spans="1:12" x14ac:dyDescent="0.25">
      <c r="F7" s="1"/>
      <c r="G7" s="1"/>
    </row>
    <row r="8" spans="1:12" x14ac:dyDescent="0.25">
      <c r="A8">
        <v>1</v>
      </c>
      <c r="B8" t="s">
        <v>3</v>
      </c>
      <c r="C8" t="s">
        <v>9</v>
      </c>
      <c r="F8" s="1">
        <v>46.81</v>
      </c>
      <c r="G8" s="1">
        <f>F8*A8</f>
        <v>46.81</v>
      </c>
      <c r="K8">
        <v>4</v>
      </c>
      <c r="L8" t="s">
        <v>55</v>
      </c>
    </row>
    <row r="9" spans="1:12" x14ac:dyDescent="0.25">
      <c r="A9">
        <v>2</v>
      </c>
      <c r="B9" t="s">
        <v>3</v>
      </c>
      <c r="C9" t="s">
        <v>23</v>
      </c>
      <c r="F9" s="1">
        <v>69</v>
      </c>
      <c r="G9" s="1">
        <f>F9*A9</f>
        <v>138</v>
      </c>
      <c r="K9">
        <v>2</v>
      </c>
      <c r="L9" t="s">
        <v>58</v>
      </c>
    </row>
    <row r="10" spans="1:12" x14ac:dyDescent="0.25">
      <c r="A10">
        <v>50</v>
      </c>
      <c r="B10" t="s">
        <v>1</v>
      </c>
      <c r="C10" t="s">
        <v>8</v>
      </c>
      <c r="F10" s="1">
        <v>0.14000000000000001</v>
      </c>
      <c r="G10" s="1">
        <f>F10*A10</f>
        <v>7.0000000000000009</v>
      </c>
      <c r="K10">
        <v>2</v>
      </c>
      <c r="L10" t="s">
        <v>60</v>
      </c>
    </row>
    <row r="11" spans="1:12" x14ac:dyDescent="0.25">
      <c r="A11">
        <v>8</v>
      </c>
      <c r="B11" t="s">
        <v>3</v>
      </c>
      <c r="C11" t="s">
        <v>6</v>
      </c>
      <c r="F11" s="1">
        <v>0.6</v>
      </c>
      <c r="G11" s="1">
        <f t="shared" ref="G11:G17" si="0">F11*A11</f>
        <v>4.8</v>
      </c>
      <c r="K11">
        <v>3</v>
      </c>
      <c r="L11" t="s">
        <v>61</v>
      </c>
    </row>
    <row r="12" spans="1:12" x14ac:dyDescent="0.25">
      <c r="A12">
        <v>2</v>
      </c>
      <c r="B12" t="s">
        <v>3</v>
      </c>
      <c r="C12" t="s">
        <v>43</v>
      </c>
      <c r="F12" s="1">
        <v>18</v>
      </c>
      <c r="G12" s="1">
        <f t="shared" si="0"/>
        <v>36</v>
      </c>
      <c r="K12">
        <v>2</v>
      </c>
      <c r="L12" t="s">
        <v>58</v>
      </c>
    </row>
    <row r="13" spans="1:12" x14ac:dyDescent="0.25">
      <c r="A13">
        <v>1</v>
      </c>
      <c r="B13" t="s">
        <v>3</v>
      </c>
      <c r="C13" t="s">
        <v>44</v>
      </c>
      <c r="F13" s="1">
        <v>9</v>
      </c>
      <c r="G13" s="1">
        <f t="shared" si="0"/>
        <v>9</v>
      </c>
      <c r="K13">
        <v>1</v>
      </c>
      <c r="L13" t="s">
        <v>62</v>
      </c>
    </row>
    <row r="14" spans="1:12" x14ac:dyDescent="0.25">
      <c r="A14">
        <v>1</v>
      </c>
      <c r="B14" t="s">
        <v>3</v>
      </c>
      <c r="C14" t="s">
        <v>45</v>
      </c>
      <c r="F14" s="1">
        <v>4</v>
      </c>
      <c r="G14" s="1">
        <f t="shared" si="0"/>
        <v>4</v>
      </c>
    </row>
    <row r="15" spans="1:12" x14ac:dyDescent="0.25">
      <c r="A15">
        <v>1</v>
      </c>
      <c r="B15" t="s">
        <v>3</v>
      </c>
      <c r="C15" t="s">
        <v>46</v>
      </c>
      <c r="F15" s="1">
        <v>3</v>
      </c>
      <c r="G15" s="1">
        <f t="shared" si="0"/>
        <v>3</v>
      </c>
      <c r="K15" s="7">
        <f>SUM(K8:K14)</f>
        <v>14</v>
      </c>
    </row>
    <row r="16" spans="1:12" x14ac:dyDescent="0.25">
      <c r="A16">
        <v>35</v>
      </c>
      <c r="B16" t="s">
        <v>1</v>
      </c>
      <c r="C16" t="s">
        <v>2</v>
      </c>
      <c r="F16" s="1">
        <v>0.12</v>
      </c>
      <c r="G16" s="1">
        <f t="shared" si="0"/>
        <v>4.2</v>
      </c>
      <c r="K16">
        <f>K15*30</f>
        <v>420</v>
      </c>
    </row>
    <row r="17" spans="1:12" x14ac:dyDescent="0.25">
      <c r="A17">
        <v>1</v>
      </c>
      <c r="B17" t="s">
        <v>3</v>
      </c>
      <c r="C17" t="s">
        <v>10</v>
      </c>
      <c r="F17" s="1">
        <v>13.25</v>
      </c>
      <c r="G17" s="1">
        <f t="shared" si="0"/>
        <v>13.25</v>
      </c>
    </row>
    <row r="18" spans="1:12" x14ac:dyDescent="0.25">
      <c r="F18" s="1"/>
      <c r="G18" s="8">
        <f>SUM(G8:G17)</f>
        <v>266.06</v>
      </c>
    </row>
    <row r="19" spans="1:12" x14ac:dyDescent="0.25">
      <c r="F19" s="1"/>
      <c r="G19" s="1">
        <f>G18+G18*30/100</f>
        <v>345.87799999999999</v>
      </c>
    </row>
    <row r="20" spans="1:12" x14ac:dyDescent="0.25">
      <c r="F20" s="1"/>
      <c r="G20" s="1"/>
    </row>
    <row r="21" spans="1:12" x14ac:dyDescent="0.25">
      <c r="B21" s="7" t="s">
        <v>32</v>
      </c>
      <c r="I21" s="13">
        <f>K25+H26</f>
        <v>675.85</v>
      </c>
    </row>
    <row r="22" spans="1:12" x14ac:dyDescent="0.25">
      <c r="K22">
        <v>12</v>
      </c>
      <c r="L22" t="s">
        <v>55</v>
      </c>
    </row>
    <row r="23" spans="1:12" x14ac:dyDescent="0.25">
      <c r="A23">
        <v>200</v>
      </c>
      <c r="B23" t="s">
        <v>1</v>
      </c>
      <c r="C23" t="s">
        <v>8</v>
      </c>
      <c r="F23" s="1">
        <v>0.14000000000000001</v>
      </c>
      <c r="G23" s="1">
        <f>F23*A23</f>
        <v>28.000000000000004</v>
      </c>
      <c r="K23">
        <v>6</v>
      </c>
      <c r="L23" t="s">
        <v>56</v>
      </c>
    </row>
    <row r="24" spans="1:12" x14ac:dyDescent="0.25">
      <c r="A24">
        <v>150</v>
      </c>
      <c r="B24" t="s">
        <v>1</v>
      </c>
      <c r="C24" t="s">
        <v>41</v>
      </c>
      <c r="F24" s="1">
        <v>0.4</v>
      </c>
      <c r="G24" s="1">
        <f t="shared" ref="G24:G25" si="1">F24*A24</f>
        <v>60</v>
      </c>
      <c r="K24" s="7">
        <f>SUM(K22:K23)</f>
        <v>18</v>
      </c>
    </row>
    <row r="25" spans="1:12" x14ac:dyDescent="0.25">
      <c r="A25">
        <v>30</v>
      </c>
      <c r="B25" t="s">
        <v>1</v>
      </c>
      <c r="C25" t="s">
        <v>42</v>
      </c>
      <c r="F25" s="1">
        <v>0.55000000000000004</v>
      </c>
      <c r="G25" s="1">
        <f t="shared" si="1"/>
        <v>16.5</v>
      </c>
      <c r="K25" s="1">
        <f>K24*30</f>
        <v>540</v>
      </c>
    </row>
    <row r="26" spans="1:12" x14ac:dyDescent="0.25">
      <c r="F26" s="1"/>
      <c r="G26" s="8">
        <f>SUM(G23:G25)</f>
        <v>104.5</v>
      </c>
      <c r="H26" s="6">
        <f>G26+G26*30/100</f>
        <v>135.85</v>
      </c>
    </row>
    <row r="27" spans="1:12" x14ac:dyDescent="0.25">
      <c r="F27" s="1"/>
      <c r="G27" s="1"/>
    </row>
    <row r="28" spans="1:12" x14ac:dyDescent="0.25">
      <c r="B28" s="7" t="s">
        <v>27</v>
      </c>
      <c r="I28" s="13">
        <f>H30+K31</f>
        <v>183.2</v>
      </c>
      <c r="K28">
        <v>4</v>
      </c>
      <c r="L28" t="s">
        <v>55</v>
      </c>
    </row>
    <row r="29" spans="1:12" x14ac:dyDescent="0.25">
      <c r="A29">
        <v>100</v>
      </c>
      <c r="B29" t="s">
        <v>1</v>
      </c>
      <c r="C29" t="s">
        <v>8</v>
      </c>
      <c r="F29" s="1">
        <v>0.14000000000000001</v>
      </c>
      <c r="G29" s="1">
        <f>F29*A29</f>
        <v>14.000000000000002</v>
      </c>
      <c r="K29">
        <v>1.5</v>
      </c>
      <c r="L29" t="s">
        <v>57</v>
      </c>
    </row>
    <row r="30" spans="1:12" x14ac:dyDescent="0.25">
      <c r="G30" s="9">
        <f>SUM(G29)</f>
        <v>14.000000000000002</v>
      </c>
      <c r="H30" s="6">
        <f>G30+G30*30/100</f>
        <v>18.200000000000003</v>
      </c>
      <c r="K30" s="7">
        <f>SUM(K28:K29)</f>
        <v>5.5</v>
      </c>
    </row>
    <row r="31" spans="1:12" x14ac:dyDescent="0.25">
      <c r="K31" s="1">
        <f>K30*30</f>
        <v>165</v>
      </c>
    </row>
    <row r="32" spans="1:12" x14ac:dyDescent="0.25">
      <c r="B32" s="7" t="s">
        <v>28</v>
      </c>
    </row>
    <row r="35" spans="2:12" x14ac:dyDescent="0.25">
      <c r="B35" s="7" t="s">
        <v>29</v>
      </c>
      <c r="I35" s="13">
        <f>I42+K40</f>
        <v>1168.3198000000002</v>
      </c>
    </row>
    <row r="36" spans="2:12" x14ac:dyDescent="0.25">
      <c r="B36" s="7"/>
      <c r="I36" s="13"/>
      <c r="K36">
        <v>1</v>
      </c>
      <c r="L36" t="s">
        <v>59</v>
      </c>
    </row>
    <row r="37" spans="2:12" x14ac:dyDescent="0.25">
      <c r="C37">
        <v>1</v>
      </c>
      <c r="E37" t="s">
        <v>18</v>
      </c>
      <c r="H37" s="1">
        <v>144.47999999999999</v>
      </c>
      <c r="I37" s="1">
        <f>H37*C37</f>
        <v>144.47999999999999</v>
      </c>
      <c r="K37">
        <v>1</v>
      </c>
      <c r="L37" t="s">
        <v>63</v>
      </c>
    </row>
    <row r="38" spans="2:12" x14ac:dyDescent="0.25">
      <c r="C38">
        <v>1</v>
      </c>
      <c r="E38" t="s">
        <v>19</v>
      </c>
      <c r="H38" s="1">
        <v>58.98</v>
      </c>
      <c r="I38" s="1">
        <f>H38*C38</f>
        <v>58.98</v>
      </c>
      <c r="K38">
        <v>4</v>
      </c>
      <c r="L38" t="s">
        <v>64</v>
      </c>
    </row>
    <row r="39" spans="2:12" x14ac:dyDescent="0.25">
      <c r="C39">
        <v>100</v>
      </c>
      <c r="E39" t="s">
        <v>16</v>
      </c>
      <c r="H39" s="1">
        <v>4.9856600000000002</v>
      </c>
      <c r="I39" s="1">
        <f>H39*C39</f>
        <v>498.56600000000003</v>
      </c>
      <c r="K39" s="7">
        <f>SUM(K36:K38)</f>
        <v>6</v>
      </c>
    </row>
    <row r="40" spans="2:12" x14ac:dyDescent="0.25">
      <c r="C40">
        <v>1</v>
      </c>
      <c r="E40" t="s">
        <v>20</v>
      </c>
      <c r="H40" s="1">
        <v>58.22</v>
      </c>
      <c r="I40" s="1">
        <f>H40*C40</f>
        <v>58.22</v>
      </c>
      <c r="K40" s="1">
        <f>K39*30</f>
        <v>180</v>
      </c>
    </row>
    <row r="41" spans="2:12" x14ac:dyDescent="0.25">
      <c r="H41" s="1"/>
      <c r="I41" s="8">
        <f>SUM(I37:I40)</f>
        <v>760.24600000000009</v>
      </c>
    </row>
    <row r="42" spans="2:12" x14ac:dyDescent="0.25">
      <c r="H42" s="1"/>
      <c r="I42" s="6">
        <f>I41+I41*30/100</f>
        <v>988.3198000000001</v>
      </c>
    </row>
    <row r="43" spans="2:12" x14ac:dyDescent="0.25">
      <c r="H43" s="1"/>
      <c r="I43" s="6"/>
    </row>
    <row r="44" spans="2:12" x14ac:dyDescent="0.25">
      <c r="B44" s="7" t="s">
        <v>30</v>
      </c>
      <c r="I44" s="13">
        <f>I51+K48</f>
        <v>814.54399999999998</v>
      </c>
    </row>
    <row r="45" spans="2:12" x14ac:dyDescent="0.25">
      <c r="C45">
        <v>1</v>
      </c>
      <c r="E45" t="s">
        <v>14</v>
      </c>
      <c r="H45" s="1">
        <v>235.2</v>
      </c>
      <c r="I45" s="1">
        <f>H45*C45</f>
        <v>235.2</v>
      </c>
      <c r="K45">
        <v>7</v>
      </c>
      <c r="L45" t="s">
        <v>67</v>
      </c>
    </row>
    <row r="46" spans="2:12" x14ac:dyDescent="0.25">
      <c r="C46">
        <v>5</v>
      </c>
      <c r="E46" t="s">
        <v>15</v>
      </c>
      <c r="H46" s="1">
        <v>15.3</v>
      </c>
      <c r="I46" s="1">
        <f>H46*C46</f>
        <v>76.5</v>
      </c>
      <c r="K46">
        <v>2</v>
      </c>
      <c r="L46" t="s">
        <v>56</v>
      </c>
    </row>
    <row r="47" spans="2:12" x14ac:dyDescent="0.25">
      <c r="C47">
        <v>1</v>
      </c>
      <c r="E47" t="s">
        <v>21</v>
      </c>
      <c r="H47" s="1">
        <v>22.58</v>
      </c>
      <c r="I47" s="1">
        <f>H47*C47</f>
        <v>22.58</v>
      </c>
      <c r="K47" s="7">
        <f>SUM(K45:K46)</f>
        <v>9</v>
      </c>
    </row>
    <row r="48" spans="2:12" x14ac:dyDescent="0.25">
      <c r="C48">
        <v>1</v>
      </c>
      <c r="E48" t="s">
        <v>22</v>
      </c>
      <c r="H48" s="1">
        <v>50.84</v>
      </c>
      <c r="I48" s="1">
        <f>H48*C48</f>
        <v>50.84</v>
      </c>
      <c r="K48" s="1">
        <f>K47*30</f>
        <v>270</v>
      </c>
    </row>
    <row r="49" spans="1:12" x14ac:dyDescent="0.25">
      <c r="C49">
        <v>1</v>
      </c>
      <c r="E49" t="s">
        <v>17</v>
      </c>
      <c r="H49" s="1">
        <v>33.76</v>
      </c>
      <c r="I49" s="1">
        <f>H49*C49</f>
        <v>33.76</v>
      </c>
    </row>
    <row r="50" spans="1:12" x14ac:dyDescent="0.25">
      <c r="I50" s="9">
        <f>SUM(I45:I49)</f>
        <v>418.88</v>
      </c>
    </row>
    <row r="51" spans="1:12" x14ac:dyDescent="0.25">
      <c r="I51" s="6">
        <f>I50+I50*30/100</f>
        <v>544.54399999999998</v>
      </c>
    </row>
    <row r="53" spans="1:12" x14ac:dyDescent="0.25">
      <c r="B53" s="7" t="s">
        <v>31</v>
      </c>
    </row>
    <row r="55" spans="1:12" x14ac:dyDescent="0.25">
      <c r="B55" s="7" t="s">
        <v>34</v>
      </c>
      <c r="I55" s="13">
        <f>K62+G66</f>
        <v>1534.0468000000001</v>
      </c>
    </row>
    <row r="56" spans="1:12" x14ac:dyDescent="0.25">
      <c r="D56" t="s">
        <v>35</v>
      </c>
    </row>
    <row r="57" spans="1:12" x14ac:dyDescent="0.25">
      <c r="K57">
        <v>1</v>
      </c>
      <c r="L57" t="s">
        <v>63</v>
      </c>
    </row>
    <row r="58" spans="1:12" x14ac:dyDescent="0.25">
      <c r="A58">
        <v>1</v>
      </c>
      <c r="B58" t="s">
        <v>3</v>
      </c>
      <c r="C58" t="s">
        <v>25</v>
      </c>
      <c r="F58" s="1">
        <v>45</v>
      </c>
      <c r="G58" s="1">
        <f>F58*A58</f>
        <v>45</v>
      </c>
      <c r="K58">
        <v>25</v>
      </c>
      <c r="L58" t="s">
        <v>56</v>
      </c>
    </row>
    <row r="59" spans="1:12" x14ac:dyDescent="0.25">
      <c r="A59">
        <v>2</v>
      </c>
      <c r="C59" t="s">
        <v>24</v>
      </c>
      <c r="F59" s="1">
        <v>4.1921999999999997</v>
      </c>
      <c r="G59" s="1">
        <f>F59*A59</f>
        <v>8.3843999999999994</v>
      </c>
      <c r="K59">
        <v>10</v>
      </c>
      <c r="L59" t="s">
        <v>64</v>
      </c>
    </row>
    <row r="60" spans="1:12" x14ac:dyDescent="0.25">
      <c r="A60">
        <v>2</v>
      </c>
      <c r="C60" t="s">
        <v>26</v>
      </c>
      <c r="F60" s="1">
        <v>3.0758000000000001</v>
      </c>
      <c r="G60" s="1">
        <f>F60*A60</f>
        <v>6.1516000000000002</v>
      </c>
      <c r="K60">
        <v>3</v>
      </c>
      <c r="L60" t="s">
        <v>56</v>
      </c>
    </row>
    <row r="61" spans="1:12" x14ac:dyDescent="0.25">
      <c r="A61">
        <v>15</v>
      </c>
      <c r="B61" t="s">
        <v>1</v>
      </c>
      <c r="C61" t="s">
        <v>50</v>
      </c>
      <c r="F61" s="1">
        <v>1.3</v>
      </c>
      <c r="G61" s="1">
        <f t="shared" ref="G61:G64" si="2">F61*A61</f>
        <v>19.5</v>
      </c>
      <c r="K61" s="7">
        <f>SUM(K57:K60)</f>
        <v>39</v>
      </c>
    </row>
    <row r="62" spans="1:12" x14ac:dyDescent="0.25">
      <c r="A62">
        <v>70</v>
      </c>
      <c r="B62" t="s">
        <v>1</v>
      </c>
      <c r="C62" t="s">
        <v>51</v>
      </c>
      <c r="F62" s="1">
        <v>1</v>
      </c>
      <c r="G62" s="1">
        <f t="shared" si="2"/>
        <v>70</v>
      </c>
      <c r="K62" s="1">
        <f>K61*30</f>
        <v>1170</v>
      </c>
    </row>
    <row r="63" spans="1:12" x14ac:dyDescent="0.25">
      <c r="A63">
        <v>90</v>
      </c>
      <c r="B63" t="s">
        <v>1</v>
      </c>
      <c r="C63" t="s">
        <v>52</v>
      </c>
      <c r="F63" s="1">
        <v>0.9</v>
      </c>
      <c r="G63" s="1">
        <f t="shared" si="2"/>
        <v>81</v>
      </c>
    </row>
    <row r="64" spans="1:12" x14ac:dyDescent="0.25">
      <c r="A64">
        <v>2</v>
      </c>
      <c r="B64" t="s">
        <v>3</v>
      </c>
      <c r="C64" t="s">
        <v>53</v>
      </c>
      <c r="F64" s="1">
        <v>25</v>
      </c>
      <c r="G64" s="1">
        <f t="shared" si="2"/>
        <v>50</v>
      </c>
    </row>
    <row r="65" spans="2:12" x14ac:dyDescent="0.25">
      <c r="F65" s="1"/>
      <c r="G65" s="8">
        <f>SUM(G58:G64)</f>
        <v>280.036</v>
      </c>
    </row>
    <row r="66" spans="2:12" x14ac:dyDescent="0.25">
      <c r="F66" s="1"/>
      <c r="G66" s="6">
        <f>G65+G65*30/100</f>
        <v>364.04680000000002</v>
      </c>
    </row>
    <row r="68" spans="2:12" x14ac:dyDescent="0.25">
      <c r="B68" s="7" t="s">
        <v>36</v>
      </c>
      <c r="I68" s="13">
        <f>I76+K73</f>
        <v>1756.7539999999999</v>
      </c>
      <c r="K68">
        <v>4</v>
      </c>
      <c r="L68" t="s">
        <v>64</v>
      </c>
    </row>
    <row r="69" spans="2:12" x14ac:dyDescent="0.25">
      <c r="K69">
        <v>12</v>
      </c>
      <c r="L69" t="s">
        <v>65</v>
      </c>
    </row>
    <row r="70" spans="2:12" x14ac:dyDescent="0.25">
      <c r="C70">
        <v>1</v>
      </c>
      <c r="E70" t="s">
        <v>11</v>
      </c>
      <c r="H70" s="1">
        <v>421</v>
      </c>
      <c r="I70" s="1">
        <f>H70*C70</f>
        <v>421</v>
      </c>
      <c r="K70">
        <v>4</v>
      </c>
      <c r="L70" t="s">
        <v>66</v>
      </c>
    </row>
    <row r="71" spans="2:12" x14ac:dyDescent="0.25">
      <c r="C71">
        <v>1</v>
      </c>
      <c r="E71" t="s">
        <v>12</v>
      </c>
      <c r="H71" s="1">
        <v>35.08</v>
      </c>
      <c r="I71" s="1">
        <f>H71*C71</f>
        <v>35.08</v>
      </c>
      <c r="K71">
        <v>3</v>
      </c>
      <c r="L71" t="s">
        <v>56</v>
      </c>
    </row>
    <row r="72" spans="2:12" x14ac:dyDescent="0.25">
      <c r="C72">
        <v>2</v>
      </c>
      <c r="E72" t="s">
        <v>13</v>
      </c>
      <c r="H72" s="1">
        <v>139</v>
      </c>
      <c r="I72" s="1">
        <f>H72*C72</f>
        <v>278</v>
      </c>
      <c r="K72" s="7">
        <f>SUM(K68:K71)</f>
        <v>23</v>
      </c>
    </row>
    <row r="73" spans="2:12" x14ac:dyDescent="0.25">
      <c r="C73">
        <v>90</v>
      </c>
      <c r="D73" t="s">
        <v>1</v>
      </c>
      <c r="E73" t="s">
        <v>48</v>
      </c>
      <c r="H73" s="1">
        <v>0.65</v>
      </c>
      <c r="I73" s="1">
        <f t="shared" ref="I73:I74" si="3">H73*C73</f>
        <v>58.5</v>
      </c>
      <c r="K73" s="1">
        <f>K72*30</f>
        <v>690</v>
      </c>
    </row>
    <row r="74" spans="2:12" x14ac:dyDescent="0.25">
      <c r="C74">
        <v>70</v>
      </c>
      <c r="D74" t="s">
        <v>1</v>
      </c>
      <c r="E74" t="s">
        <v>49</v>
      </c>
      <c r="H74" s="1">
        <v>0.4</v>
      </c>
      <c r="I74" s="1">
        <f t="shared" si="3"/>
        <v>28</v>
      </c>
    </row>
    <row r="75" spans="2:12" x14ac:dyDescent="0.25">
      <c r="I75" s="9">
        <f>SUM(I70:I74)</f>
        <v>820.57999999999993</v>
      </c>
    </row>
    <row r="76" spans="2:12" x14ac:dyDescent="0.25">
      <c r="I76" s="6">
        <f>I75+I75*30/100</f>
        <v>1066.7539999999999</v>
      </c>
    </row>
    <row r="83" spans="2:7" x14ac:dyDescent="0.25">
      <c r="B83" s="7" t="s">
        <v>37</v>
      </c>
    </row>
    <row r="84" spans="2:7" x14ac:dyDescent="0.25">
      <c r="D84" s="3" t="s">
        <v>38</v>
      </c>
    </row>
    <row r="85" spans="2:7" x14ac:dyDescent="0.25">
      <c r="D85" s="3" t="s">
        <v>39</v>
      </c>
    </row>
    <row r="86" spans="2:7" x14ac:dyDescent="0.25">
      <c r="D86" s="3" t="s">
        <v>40</v>
      </c>
    </row>
    <row r="88" spans="2:7" x14ac:dyDescent="0.25">
      <c r="C88">
        <v>20</v>
      </c>
      <c r="D88" t="s">
        <v>1</v>
      </c>
      <c r="E88" t="s">
        <v>54</v>
      </c>
      <c r="F88">
        <v>1</v>
      </c>
      <c r="G88" s="1">
        <f>F88*C88</f>
        <v>20</v>
      </c>
    </row>
    <row r="89" spans="2:7" x14ac:dyDescent="0.25">
      <c r="G89" s="9">
        <f>SUM(G88)</f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E14C-8779-4FB9-961B-31EDDDF74D10}">
  <sheetPr>
    <pageSetUpPr fitToPage="1"/>
  </sheetPr>
  <dimension ref="A1:N110"/>
  <sheetViews>
    <sheetView tabSelected="1" topLeftCell="A91" zoomScaleNormal="100" workbookViewId="0">
      <selection activeCell="I108" sqref="I108"/>
    </sheetView>
  </sheetViews>
  <sheetFormatPr defaultRowHeight="15" x14ac:dyDescent="0.25"/>
  <cols>
    <col min="3" max="3" width="14" customWidth="1"/>
    <col min="4" max="4" width="18.7109375" customWidth="1"/>
    <col min="5" max="5" width="26.5703125" customWidth="1"/>
    <col min="6" max="7" width="11.7109375" customWidth="1"/>
    <col min="8" max="8" width="11.7109375" style="24" customWidth="1"/>
    <col min="9" max="9" width="13.42578125" customWidth="1"/>
    <col min="10" max="10" width="12.7109375" customWidth="1"/>
    <col min="11" max="11" width="13.42578125" customWidth="1"/>
    <col min="13" max="13" width="11.7109375" bestFit="1" customWidth="1"/>
  </cols>
  <sheetData>
    <row r="1" spans="1:14" ht="36.75" customHeight="1" x14ac:dyDescent="0.35">
      <c r="A1" s="31" t="s">
        <v>88</v>
      </c>
      <c r="B1" s="31"/>
      <c r="C1" s="31"/>
      <c r="D1" s="31"/>
      <c r="E1" s="31"/>
      <c r="G1" t="s">
        <v>69</v>
      </c>
      <c r="H1" s="23" t="s">
        <v>70</v>
      </c>
      <c r="K1" s="14"/>
    </row>
    <row r="2" spans="1:14" ht="15" customHeight="1" x14ac:dyDescent="0.25">
      <c r="K2" s="6"/>
    </row>
    <row r="3" spans="1:14" s="7" customFormat="1" x14ac:dyDescent="0.25">
      <c r="B3" s="7" t="s">
        <v>33</v>
      </c>
      <c r="H3" s="24"/>
      <c r="I3" s="13"/>
    </row>
    <row r="4" spans="1:14" x14ac:dyDescent="0.25">
      <c r="C4" t="s">
        <v>47</v>
      </c>
      <c r="L4" t="s">
        <v>71</v>
      </c>
    </row>
    <row r="5" spans="1:14" x14ac:dyDescent="0.25">
      <c r="F5" s="1"/>
      <c r="G5" s="1"/>
      <c r="H5" s="25"/>
      <c r="I5" s="1"/>
      <c r="K5" s="15">
        <v>0.3</v>
      </c>
      <c r="L5">
        <v>25</v>
      </c>
    </row>
    <row r="6" spans="1:14" x14ac:dyDescent="0.25">
      <c r="A6">
        <v>1</v>
      </c>
      <c r="B6" t="s">
        <v>3</v>
      </c>
      <c r="C6" t="s">
        <v>9</v>
      </c>
      <c r="F6" s="6">
        <f>J6+J6*$K$5</f>
        <v>60.853000000000002</v>
      </c>
      <c r="G6" s="6"/>
      <c r="H6" s="26"/>
      <c r="I6" s="1">
        <v>46.81</v>
      </c>
      <c r="J6" s="1">
        <f t="shared" ref="J6:J15" si="0">I6*A6</f>
        <v>46.81</v>
      </c>
      <c r="M6">
        <v>4</v>
      </c>
      <c r="N6" t="s">
        <v>55</v>
      </c>
    </row>
    <row r="7" spans="1:14" x14ac:dyDescent="0.25">
      <c r="A7">
        <v>2</v>
      </c>
      <c r="B7" t="s">
        <v>3</v>
      </c>
      <c r="C7" t="s">
        <v>23</v>
      </c>
      <c r="F7" s="6">
        <f t="shared" ref="F7:F15" si="1">J7+J7*$K$5</f>
        <v>179.4</v>
      </c>
      <c r="G7" s="6"/>
      <c r="H7" s="26"/>
      <c r="I7" s="1">
        <v>69</v>
      </c>
      <c r="J7" s="1">
        <f t="shared" si="0"/>
        <v>138</v>
      </c>
      <c r="M7">
        <v>2</v>
      </c>
      <c r="N7" t="s">
        <v>58</v>
      </c>
    </row>
    <row r="8" spans="1:14" x14ac:dyDescent="0.25">
      <c r="A8">
        <v>50</v>
      </c>
      <c r="B8" t="s">
        <v>1</v>
      </c>
      <c r="C8" t="s">
        <v>8</v>
      </c>
      <c r="F8" s="6">
        <f t="shared" si="1"/>
        <v>9.1000000000000014</v>
      </c>
      <c r="G8" s="6"/>
      <c r="H8" s="26"/>
      <c r="I8" s="1">
        <v>0.14000000000000001</v>
      </c>
      <c r="J8" s="1">
        <f t="shared" si="0"/>
        <v>7.0000000000000009</v>
      </c>
      <c r="M8">
        <v>2</v>
      </c>
      <c r="N8" t="s">
        <v>60</v>
      </c>
    </row>
    <row r="9" spans="1:14" x14ac:dyDescent="0.25">
      <c r="A9">
        <v>8</v>
      </c>
      <c r="B9" t="s">
        <v>3</v>
      </c>
      <c r="C9" t="s">
        <v>6</v>
      </c>
      <c r="F9" s="6">
        <f t="shared" si="1"/>
        <v>6.24</v>
      </c>
      <c r="G9" s="6"/>
      <c r="H9" s="26"/>
      <c r="I9" s="1">
        <v>0.6</v>
      </c>
      <c r="J9" s="1">
        <f t="shared" si="0"/>
        <v>4.8</v>
      </c>
      <c r="M9">
        <v>3</v>
      </c>
      <c r="N9" t="s">
        <v>61</v>
      </c>
    </row>
    <row r="10" spans="1:14" x14ac:dyDescent="0.25">
      <c r="A10">
        <v>2</v>
      </c>
      <c r="B10" t="s">
        <v>3</v>
      </c>
      <c r="C10" t="s">
        <v>43</v>
      </c>
      <c r="F10" s="6">
        <f t="shared" si="1"/>
        <v>46.8</v>
      </c>
      <c r="G10" s="6"/>
      <c r="H10" s="26"/>
      <c r="I10" s="1">
        <v>18</v>
      </c>
      <c r="J10" s="1">
        <f t="shared" si="0"/>
        <v>36</v>
      </c>
      <c r="M10">
        <v>2</v>
      </c>
      <c r="N10" t="s">
        <v>58</v>
      </c>
    </row>
    <row r="11" spans="1:14" x14ac:dyDescent="0.25">
      <c r="A11">
        <v>1</v>
      </c>
      <c r="B11" t="s">
        <v>3</v>
      </c>
      <c r="C11" t="s">
        <v>44</v>
      </c>
      <c r="F11" s="6">
        <f t="shared" si="1"/>
        <v>11.7</v>
      </c>
      <c r="G11" s="6"/>
      <c r="H11" s="26"/>
      <c r="I11" s="1">
        <v>9</v>
      </c>
      <c r="J11" s="1">
        <f t="shared" si="0"/>
        <v>9</v>
      </c>
      <c r="M11">
        <v>1</v>
      </c>
      <c r="N11" t="s">
        <v>62</v>
      </c>
    </row>
    <row r="12" spans="1:14" x14ac:dyDescent="0.25">
      <c r="A12">
        <v>1</v>
      </c>
      <c r="B12" t="s">
        <v>3</v>
      </c>
      <c r="C12" t="s">
        <v>45</v>
      </c>
      <c r="F12" s="6">
        <f t="shared" si="1"/>
        <v>5.2</v>
      </c>
      <c r="G12" s="6"/>
      <c r="H12" s="26"/>
      <c r="I12" s="1">
        <v>4</v>
      </c>
      <c r="J12" s="1">
        <f t="shared" si="0"/>
        <v>4</v>
      </c>
    </row>
    <row r="13" spans="1:14" x14ac:dyDescent="0.25">
      <c r="A13">
        <v>1</v>
      </c>
      <c r="B13" t="s">
        <v>3</v>
      </c>
      <c r="C13" t="s">
        <v>46</v>
      </c>
      <c r="F13" s="6">
        <f t="shared" si="1"/>
        <v>3.9</v>
      </c>
      <c r="G13" s="6"/>
      <c r="H13" s="26"/>
      <c r="I13" s="1">
        <v>3</v>
      </c>
      <c r="J13" s="1">
        <f t="shared" si="0"/>
        <v>3</v>
      </c>
      <c r="M13" s="7">
        <f>SUM(M6:M12)</f>
        <v>14</v>
      </c>
    </row>
    <row r="14" spans="1:14" x14ac:dyDescent="0.25">
      <c r="A14">
        <v>35</v>
      </c>
      <c r="B14" t="s">
        <v>1</v>
      </c>
      <c r="C14" t="s">
        <v>2</v>
      </c>
      <c r="F14" s="6">
        <f t="shared" si="1"/>
        <v>5.46</v>
      </c>
      <c r="G14" s="6"/>
      <c r="H14" s="26"/>
      <c r="I14" s="1">
        <v>0.12</v>
      </c>
      <c r="J14" s="1">
        <f t="shared" si="0"/>
        <v>4.2</v>
      </c>
    </row>
    <row r="15" spans="1:14" x14ac:dyDescent="0.25">
      <c r="A15">
        <v>1</v>
      </c>
      <c r="B15" t="s">
        <v>3</v>
      </c>
      <c r="C15" t="s">
        <v>10</v>
      </c>
      <c r="F15" s="18">
        <f t="shared" si="1"/>
        <v>17.225000000000001</v>
      </c>
      <c r="G15" s="6"/>
      <c r="H15" s="26"/>
      <c r="I15" s="1">
        <v>13.25</v>
      </c>
      <c r="J15" s="1">
        <f t="shared" si="0"/>
        <v>13.25</v>
      </c>
    </row>
    <row r="16" spans="1:14" x14ac:dyDescent="0.25">
      <c r="I16" s="1"/>
      <c r="J16" s="8">
        <f>SUM(J6:J15)</f>
        <v>266.06</v>
      </c>
    </row>
    <row r="17" spans="1:14" x14ac:dyDescent="0.25">
      <c r="E17" s="16" t="s">
        <v>5</v>
      </c>
      <c r="F17" s="17">
        <f>SUM(F6:F16)</f>
        <v>345.87799999999999</v>
      </c>
      <c r="G17" s="6"/>
      <c r="H17" s="26"/>
      <c r="I17" s="1"/>
      <c r="J17" s="1">
        <f>J16+J16*30/100</f>
        <v>345.87799999999999</v>
      </c>
    </row>
    <row r="18" spans="1:14" x14ac:dyDescent="0.25">
      <c r="E18" s="16" t="s">
        <v>68</v>
      </c>
      <c r="F18" s="19">
        <f>M13*L5</f>
        <v>350</v>
      </c>
      <c r="G18" s="12"/>
      <c r="H18" s="25"/>
      <c r="I18" s="1"/>
      <c r="J18" s="1"/>
    </row>
    <row r="19" spans="1:14" x14ac:dyDescent="0.25">
      <c r="E19" s="10"/>
      <c r="F19" s="6"/>
      <c r="G19" s="20">
        <f>SUM(F17:F18)</f>
        <v>695.87799999999993</v>
      </c>
      <c r="H19" s="26">
        <v>250</v>
      </c>
      <c r="I19" s="1"/>
      <c r="J19" s="1"/>
    </row>
    <row r="20" spans="1:14" x14ac:dyDescent="0.25">
      <c r="E20" s="10"/>
      <c r="F20" s="6"/>
      <c r="G20" s="6"/>
      <c r="H20" s="26"/>
      <c r="I20" s="1"/>
      <c r="J20" s="1"/>
    </row>
    <row r="21" spans="1:14" x14ac:dyDescent="0.25">
      <c r="E21" s="10"/>
      <c r="F21" s="6"/>
      <c r="G21" s="6"/>
      <c r="H21" s="26"/>
      <c r="I21" s="1"/>
      <c r="J21" s="1"/>
    </row>
    <row r="22" spans="1:14" x14ac:dyDescent="0.25">
      <c r="F22" s="1"/>
      <c r="G22" s="1"/>
      <c r="H22" s="25"/>
      <c r="I22" s="1"/>
    </row>
    <row r="23" spans="1:14" x14ac:dyDescent="0.25">
      <c r="B23" s="7" t="s">
        <v>32</v>
      </c>
      <c r="K23" s="13"/>
    </row>
    <row r="24" spans="1:14" x14ac:dyDescent="0.25">
      <c r="B24" s="7" t="s">
        <v>78</v>
      </c>
      <c r="M24">
        <v>12</v>
      </c>
      <c r="N24" t="s">
        <v>55</v>
      </c>
    </row>
    <row r="25" spans="1:14" x14ac:dyDescent="0.25">
      <c r="A25">
        <v>200</v>
      </c>
      <c r="B25" t="s">
        <v>1</v>
      </c>
      <c r="C25" t="s">
        <v>8</v>
      </c>
      <c r="F25" s="6">
        <f t="shared" ref="F25:F27" si="2">J25+J25*$K$5</f>
        <v>36.400000000000006</v>
      </c>
      <c r="G25" s="1"/>
      <c r="I25" s="1">
        <v>0.14000000000000001</v>
      </c>
      <c r="J25" s="1">
        <f>I25*A25</f>
        <v>28.000000000000004</v>
      </c>
      <c r="M25">
        <v>6</v>
      </c>
      <c r="N25" t="s">
        <v>56</v>
      </c>
    </row>
    <row r="26" spans="1:14" x14ac:dyDescent="0.25">
      <c r="A26">
        <v>150</v>
      </c>
      <c r="B26" t="s">
        <v>1</v>
      </c>
      <c r="C26" t="s">
        <v>41</v>
      </c>
      <c r="F26" s="6">
        <f t="shared" si="2"/>
        <v>78</v>
      </c>
      <c r="G26" s="1"/>
      <c r="I26" s="1">
        <v>0.4</v>
      </c>
      <c r="J26" s="1">
        <f>I26*A26</f>
        <v>60</v>
      </c>
      <c r="M26" s="7">
        <f>SUM(M24:M25)</f>
        <v>18</v>
      </c>
    </row>
    <row r="27" spans="1:14" x14ac:dyDescent="0.25">
      <c r="A27">
        <v>30</v>
      </c>
      <c r="B27" t="s">
        <v>1</v>
      </c>
      <c r="C27" t="s">
        <v>42</v>
      </c>
      <c r="F27" s="18">
        <f t="shared" si="2"/>
        <v>21.45</v>
      </c>
      <c r="G27" s="1"/>
      <c r="I27" s="1">
        <v>0.55000000000000004</v>
      </c>
      <c r="J27" s="1">
        <f>I27*A27</f>
        <v>16.5</v>
      </c>
      <c r="M27" s="1"/>
    </row>
    <row r="28" spans="1:14" x14ac:dyDescent="0.25">
      <c r="E28" s="16" t="s">
        <v>5</v>
      </c>
      <c r="F28" s="1">
        <f>SUM(F25:F27)</f>
        <v>135.85</v>
      </c>
      <c r="G28" s="1"/>
      <c r="I28" s="1"/>
      <c r="J28" s="8">
        <f>SUM(J25:J27)</f>
        <v>104.5</v>
      </c>
    </row>
    <row r="29" spans="1:14" x14ac:dyDescent="0.25">
      <c r="E29" s="16" t="s">
        <v>73</v>
      </c>
      <c r="F29" s="2">
        <f>M26*L5</f>
        <v>450</v>
      </c>
      <c r="G29" s="1"/>
      <c r="I29" s="1"/>
      <c r="J29" s="6">
        <f>J28+J28*30/100</f>
        <v>135.85</v>
      </c>
    </row>
    <row r="30" spans="1:14" x14ac:dyDescent="0.25">
      <c r="E30" s="16"/>
      <c r="F30" s="1"/>
      <c r="G30" s="1"/>
      <c r="I30" s="1"/>
      <c r="J30" s="6"/>
    </row>
    <row r="31" spans="1:14" x14ac:dyDescent="0.25">
      <c r="E31" s="16"/>
      <c r="F31" s="1"/>
      <c r="G31" s="21">
        <f>SUM(F28:F29)</f>
        <v>585.85</v>
      </c>
      <c r="H31" s="25">
        <v>300</v>
      </c>
      <c r="I31" s="1"/>
      <c r="J31" s="6"/>
    </row>
    <row r="32" spans="1:14" x14ac:dyDescent="0.25">
      <c r="E32" s="16"/>
      <c r="F32" s="1"/>
      <c r="G32" s="1"/>
      <c r="H32" s="25"/>
      <c r="I32" s="1"/>
      <c r="J32" s="6"/>
    </row>
    <row r="33" spans="1:14" x14ac:dyDescent="0.25">
      <c r="B33" s="7" t="s">
        <v>27</v>
      </c>
      <c r="E33" s="16"/>
      <c r="F33" s="1"/>
      <c r="G33" s="1"/>
      <c r="H33" s="25"/>
      <c r="I33" s="1"/>
      <c r="J33" s="6"/>
    </row>
    <row r="34" spans="1:14" x14ac:dyDescent="0.25">
      <c r="B34" s="7" t="s">
        <v>79</v>
      </c>
      <c r="H34" s="25"/>
      <c r="K34" s="13">
        <f>J37+M37</f>
        <v>18.200000000000003</v>
      </c>
      <c r="M34">
        <v>4</v>
      </c>
      <c r="N34" t="s">
        <v>55</v>
      </c>
    </row>
    <row r="35" spans="1:14" x14ac:dyDescent="0.25">
      <c r="A35">
        <v>100</v>
      </c>
      <c r="B35" t="s">
        <v>1</v>
      </c>
      <c r="C35" t="s">
        <v>8</v>
      </c>
      <c r="F35" s="6">
        <f>J37</f>
        <v>18.200000000000003</v>
      </c>
      <c r="G35" s="1"/>
      <c r="H35" s="25"/>
      <c r="I35" s="1">
        <v>0.14000000000000001</v>
      </c>
      <c r="J35" s="1">
        <f>I35*A35</f>
        <v>14.000000000000002</v>
      </c>
      <c r="M35">
        <v>1.5</v>
      </c>
      <c r="N35" t="s">
        <v>57</v>
      </c>
    </row>
    <row r="36" spans="1:14" x14ac:dyDescent="0.25">
      <c r="E36" t="s">
        <v>74</v>
      </c>
      <c r="F36" s="2">
        <f>M36*L5</f>
        <v>137.5</v>
      </c>
      <c r="H36" s="25"/>
      <c r="J36" s="9">
        <f>SUM(J35)</f>
        <v>14.000000000000002</v>
      </c>
      <c r="M36" s="7">
        <f>SUM(M34:M35)</f>
        <v>5.5</v>
      </c>
    </row>
    <row r="37" spans="1:14" x14ac:dyDescent="0.25">
      <c r="G37" s="13">
        <f>SUM(F35:F36)</f>
        <v>155.69999999999999</v>
      </c>
      <c r="H37" s="25">
        <v>300</v>
      </c>
      <c r="J37" s="6">
        <f>J36+J36*30/100</f>
        <v>18.200000000000003</v>
      </c>
      <c r="M37" s="1"/>
    </row>
    <row r="38" spans="1:14" x14ac:dyDescent="0.25">
      <c r="G38" s="13"/>
      <c r="J38" s="6"/>
      <c r="M38" s="1"/>
    </row>
    <row r="41" spans="1:14" x14ac:dyDescent="0.25">
      <c r="B41" s="7" t="s">
        <v>29</v>
      </c>
      <c r="K41" s="13"/>
    </row>
    <row r="42" spans="1:14" x14ac:dyDescent="0.25">
      <c r="B42" s="7"/>
      <c r="K42" s="13"/>
      <c r="M42">
        <v>1</v>
      </c>
      <c r="N42" t="s">
        <v>59</v>
      </c>
    </row>
    <row r="43" spans="1:14" x14ac:dyDescent="0.25">
      <c r="A43">
        <v>1</v>
      </c>
      <c r="B43" t="s">
        <v>3</v>
      </c>
      <c r="C43" t="s">
        <v>18</v>
      </c>
      <c r="F43" s="22">
        <f>K43+K43*$K$5</f>
        <v>187.82399999999998</v>
      </c>
      <c r="J43" s="1">
        <v>144.47999999999999</v>
      </c>
      <c r="K43" s="1">
        <f>J43*A43</f>
        <v>144.47999999999999</v>
      </c>
      <c r="M43">
        <v>1</v>
      </c>
      <c r="N43" t="s">
        <v>63</v>
      </c>
    </row>
    <row r="44" spans="1:14" x14ac:dyDescent="0.25">
      <c r="A44">
        <v>1</v>
      </c>
      <c r="B44" t="s">
        <v>3</v>
      </c>
      <c r="C44" t="s">
        <v>19</v>
      </c>
      <c r="F44" s="22">
        <f t="shared" ref="F44:F46" si="3">K44+K44*$K$5</f>
        <v>76.673999999999992</v>
      </c>
      <c r="J44" s="1">
        <v>58.98</v>
      </c>
      <c r="K44" s="1">
        <f>J44*A44</f>
        <v>58.98</v>
      </c>
      <c r="M44">
        <v>4</v>
      </c>
      <c r="N44" t="s">
        <v>64</v>
      </c>
    </row>
    <row r="45" spans="1:14" x14ac:dyDescent="0.25">
      <c r="A45">
        <v>100</v>
      </c>
      <c r="B45" t="s">
        <v>1</v>
      </c>
      <c r="C45" t="s">
        <v>16</v>
      </c>
      <c r="F45" s="22">
        <f t="shared" si="3"/>
        <v>648.13580000000002</v>
      </c>
      <c r="J45" s="1">
        <v>4.9856600000000002</v>
      </c>
      <c r="K45" s="1">
        <f>J45*A45</f>
        <v>498.56600000000003</v>
      </c>
      <c r="M45" s="7">
        <f>SUM(M42:M44)</f>
        <v>6</v>
      </c>
    </row>
    <row r="46" spans="1:14" x14ac:dyDescent="0.25">
      <c r="A46">
        <v>1</v>
      </c>
      <c r="B46" t="s">
        <v>3</v>
      </c>
      <c r="C46" t="s">
        <v>20</v>
      </c>
      <c r="F46" s="18">
        <f t="shared" si="3"/>
        <v>75.685999999999993</v>
      </c>
      <c r="J46" s="1">
        <v>58.22</v>
      </c>
      <c r="K46" s="1">
        <f>J46*A46</f>
        <v>58.22</v>
      </c>
      <c r="M46" s="1"/>
    </row>
    <row r="47" spans="1:14" x14ac:dyDescent="0.25">
      <c r="E47" t="s">
        <v>5</v>
      </c>
      <c r="F47" s="6">
        <f>SUM(F43:F46)</f>
        <v>988.3198000000001</v>
      </c>
      <c r="J47" s="1"/>
      <c r="K47" s="8">
        <f>SUM(K43:K46)</f>
        <v>760.24600000000009</v>
      </c>
    </row>
    <row r="48" spans="1:14" x14ac:dyDescent="0.25">
      <c r="E48" t="s">
        <v>75</v>
      </c>
      <c r="F48" s="18">
        <f>M45*L5</f>
        <v>150</v>
      </c>
      <c r="J48" s="1"/>
      <c r="K48" s="6">
        <f>K47+K47*30/100</f>
        <v>988.3198000000001</v>
      </c>
    </row>
    <row r="49" spans="1:14" x14ac:dyDescent="0.25">
      <c r="G49" s="13">
        <f>SUM(F47:F48)</f>
        <v>1138.3198000000002</v>
      </c>
      <c r="H49" s="25">
        <v>200</v>
      </c>
      <c r="J49" s="1"/>
      <c r="K49" s="6"/>
    </row>
    <row r="50" spans="1:14" x14ac:dyDescent="0.25">
      <c r="G50" s="13"/>
      <c r="J50" s="1"/>
      <c r="K50" s="6"/>
    </row>
    <row r="51" spans="1:14" x14ac:dyDescent="0.25">
      <c r="G51" s="13"/>
      <c r="J51" s="1"/>
      <c r="K51" s="6"/>
    </row>
    <row r="52" spans="1:14" x14ac:dyDescent="0.25">
      <c r="B52" s="7" t="s">
        <v>81</v>
      </c>
      <c r="G52" s="13"/>
      <c r="J52" s="1"/>
      <c r="K52" s="6"/>
    </row>
    <row r="53" spans="1:14" x14ac:dyDescent="0.25">
      <c r="B53" s="7" t="s">
        <v>31</v>
      </c>
      <c r="K53" s="13"/>
    </row>
    <row r="54" spans="1:14" x14ac:dyDescent="0.25">
      <c r="A54">
        <v>1</v>
      </c>
      <c r="B54" t="s">
        <v>7</v>
      </c>
      <c r="C54" t="s">
        <v>14</v>
      </c>
      <c r="F54" s="22">
        <f>K54+K54*$K$5</f>
        <v>305.76</v>
      </c>
      <c r="J54" s="1">
        <v>235.2</v>
      </c>
      <c r="K54" s="1">
        <f>J54*A54</f>
        <v>235.2</v>
      </c>
      <c r="M54">
        <v>7</v>
      </c>
      <c r="N54" t="s">
        <v>67</v>
      </c>
    </row>
    <row r="55" spans="1:14" x14ac:dyDescent="0.25">
      <c r="A55">
        <v>5</v>
      </c>
      <c r="B55" t="s">
        <v>7</v>
      </c>
      <c r="C55" t="s">
        <v>15</v>
      </c>
      <c r="F55" s="22">
        <f t="shared" ref="F55:F58" si="4">K55+K55*$K$5</f>
        <v>99.45</v>
      </c>
      <c r="J55" s="1">
        <v>15.3</v>
      </c>
      <c r="K55" s="1">
        <f>J55*A55</f>
        <v>76.5</v>
      </c>
      <c r="M55">
        <v>2</v>
      </c>
      <c r="N55" t="s">
        <v>56</v>
      </c>
    </row>
    <row r="56" spans="1:14" x14ac:dyDescent="0.25">
      <c r="A56">
        <v>1</v>
      </c>
      <c r="B56" t="s">
        <v>7</v>
      </c>
      <c r="C56" t="s">
        <v>21</v>
      </c>
      <c r="F56" s="22">
        <f t="shared" si="4"/>
        <v>29.353999999999999</v>
      </c>
      <c r="J56" s="1">
        <v>22.58</v>
      </c>
      <c r="K56" s="1">
        <f>J56*A56</f>
        <v>22.58</v>
      </c>
      <c r="M56" s="7">
        <f>SUM(M54:M55)</f>
        <v>9</v>
      </c>
    </row>
    <row r="57" spans="1:14" x14ac:dyDescent="0.25">
      <c r="A57">
        <v>1</v>
      </c>
      <c r="B57" t="s">
        <v>7</v>
      </c>
      <c r="C57" t="s">
        <v>22</v>
      </c>
      <c r="F57" s="22">
        <f t="shared" si="4"/>
        <v>66.091999999999999</v>
      </c>
      <c r="J57" s="1">
        <v>50.84</v>
      </c>
      <c r="K57" s="1">
        <f>J57*A57</f>
        <v>50.84</v>
      </c>
      <c r="M57" s="1"/>
    </row>
    <row r="58" spans="1:14" x14ac:dyDescent="0.25">
      <c r="A58">
        <v>1</v>
      </c>
      <c r="B58" t="s">
        <v>7</v>
      </c>
      <c r="C58" t="s">
        <v>17</v>
      </c>
      <c r="F58" s="18">
        <f t="shared" si="4"/>
        <v>43.887999999999998</v>
      </c>
      <c r="J58" s="1">
        <v>33.76</v>
      </c>
      <c r="K58" s="1">
        <f>J58*A58</f>
        <v>33.76</v>
      </c>
    </row>
    <row r="59" spans="1:14" x14ac:dyDescent="0.25">
      <c r="E59" t="s">
        <v>5</v>
      </c>
      <c r="F59" s="6">
        <f>SUM(F54:F58)</f>
        <v>544.54399999999998</v>
      </c>
      <c r="K59" s="9">
        <f>SUM(K54:K58)</f>
        <v>418.88</v>
      </c>
    </row>
    <row r="60" spans="1:14" x14ac:dyDescent="0.25">
      <c r="E60" t="s">
        <v>76</v>
      </c>
      <c r="F60" s="18">
        <f>M56*L5</f>
        <v>225</v>
      </c>
      <c r="K60" s="6">
        <f>K59+K59*30/100</f>
        <v>544.54399999999998</v>
      </c>
    </row>
    <row r="61" spans="1:14" x14ac:dyDescent="0.25">
      <c r="G61" s="13">
        <f>SUM(F59:F60)</f>
        <v>769.54399999999998</v>
      </c>
      <c r="H61" s="25">
        <v>800</v>
      </c>
    </row>
    <row r="62" spans="1:14" x14ac:dyDescent="0.25">
      <c r="B62" s="16" t="s">
        <v>89</v>
      </c>
      <c r="G62" s="13"/>
      <c r="H62" s="25">
        <v>400</v>
      </c>
    </row>
    <row r="63" spans="1:14" x14ac:dyDescent="0.25">
      <c r="G63" s="13"/>
    </row>
    <row r="67" spans="1:14" x14ac:dyDescent="0.25">
      <c r="B67" s="7" t="s">
        <v>82</v>
      </c>
      <c r="K67" s="13"/>
    </row>
    <row r="68" spans="1:14" x14ac:dyDescent="0.25">
      <c r="B68" s="7"/>
      <c r="C68" s="27" t="s">
        <v>72</v>
      </c>
      <c r="D68" t="s">
        <v>83</v>
      </c>
      <c r="K68" s="13"/>
    </row>
    <row r="69" spans="1:14" x14ac:dyDescent="0.25">
      <c r="B69" s="7"/>
      <c r="C69" s="27" t="s">
        <v>72</v>
      </c>
      <c r="D69" t="s">
        <v>84</v>
      </c>
      <c r="K69" s="13"/>
    </row>
    <row r="70" spans="1:14" x14ac:dyDescent="0.25">
      <c r="C70" s="27" t="s">
        <v>72</v>
      </c>
      <c r="D70" t="s">
        <v>35</v>
      </c>
    </row>
    <row r="72" spans="1:14" x14ac:dyDescent="0.25">
      <c r="A72">
        <v>1</v>
      </c>
      <c r="B72" t="s">
        <v>3</v>
      </c>
      <c r="C72" t="s">
        <v>25</v>
      </c>
      <c r="F72" s="22">
        <f t="shared" ref="F72:F78" si="5">K72+K72*$K$5</f>
        <v>58.5</v>
      </c>
      <c r="G72" s="1"/>
      <c r="J72" s="1">
        <v>45</v>
      </c>
      <c r="K72" s="1">
        <f t="shared" ref="K72:K78" si="6">J72*A72</f>
        <v>45</v>
      </c>
      <c r="M72">
        <v>1</v>
      </c>
      <c r="N72" t="s">
        <v>63</v>
      </c>
    </row>
    <row r="73" spans="1:14" x14ac:dyDescent="0.25">
      <c r="A73">
        <v>2</v>
      </c>
      <c r="B73" t="s">
        <v>3</v>
      </c>
      <c r="C73" t="s">
        <v>24</v>
      </c>
      <c r="F73" s="22">
        <f t="shared" si="5"/>
        <v>10.899719999999999</v>
      </c>
      <c r="G73" s="1"/>
      <c r="J73" s="1">
        <v>4.1921999999999997</v>
      </c>
      <c r="K73" s="1">
        <f t="shared" si="6"/>
        <v>8.3843999999999994</v>
      </c>
      <c r="M73">
        <v>10</v>
      </c>
      <c r="N73" t="s">
        <v>64</v>
      </c>
    </row>
    <row r="74" spans="1:14" x14ac:dyDescent="0.25">
      <c r="A74">
        <v>2</v>
      </c>
      <c r="B74" t="s">
        <v>3</v>
      </c>
      <c r="C74" t="s">
        <v>26</v>
      </c>
      <c r="F74" s="22">
        <f t="shared" si="5"/>
        <v>7.9970800000000004</v>
      </c>
      <c r="G74" s="1"/>
      <c r="J74" s="1">
        <v>3.0758000000000001</v>
      </c>
      <c r="K74" s="1">
        <f t="shared" si="6"/>
        <v>6.1516000000000002</v>
      </c>
      <c r="M74">
        <v>3</v>
      </c>
      <c r="N74" t="s">
        <v>56</v>
      </c>
    </row>
    <row r="75" spans="1:14" x14ac:dyDescent="0.25">
      <c r="A75">
        <v>15</v>
      </c>
      <c r="B75" t="s">
        <v>1</v>
      </c>
      <c r="C75" t="s">
        <v>50</v>
      </c>
      <c r="F75" s="22">
        <f t="shared" si="5"/>
        <v>25.35</v>
      </c>
      <c r="G75" s="1"/>
      <c r="J75" s="1">
        <v>1.3</v>
      </c>
      <c r="K75" s="1">
        <f t="shared" si="6"/>
        <v>19.5</v>
      </c>
      <c r="M75" s="7">
        <f>SUM(M72:M74)</f>
        <v>14</v>
      </c>
    </row>
    <row r="76" spans="1:14" x14ac:dyDescent="0.25">
      <c r="A76">
        <v>70</v>
      </c>
      <c r="B76" t="s">
        <v>1</v>
      </c>
      <c r="C76" t="s">
        <v>51</v>
      </c>
      <c r="F76" s="22">
        <f t="shared" si="5"/>
        <v>91</v>
      </c>
      <c r="G76" s="1"/>
      <c r="J76" s="1">
        <v>1</v>
      </c>
      <c r="K76" s="1">
        <f t="shared" si="6"/>
        <v>70</v>
      </c>
      <c r="M76" s="1"/>
    </row>
    <row r="77" spans="1:14" x14ac:dyDescent="0.25">
      <c r="A77">
        <v>90</v>
      </c>
      <c r="B77" t="s">
        <v>1</v>
      </c>
      <c r="C77" t="s">
        <v>52</v>
      </c>
      <c r="F77" s="22">
        <f t="shared" si="5"/>
        <v>105.3</v>
      </c>
      <c r="G77" s="1"/>
      <c r="J77" s="1">
        <v>0.9</v>
      </c>
      <c r="K77" s="1">
        <f t="shared" si="6"/>
        <v>81</v>
      </c>
    </row>
    <row r="78" spans="1:14" x14ac:dyDescent="0.25">
      <c r="A78">
        <v>2</v>
      </c>
      <c r="B78" t="s">
        <v>3</v>
      </c>
      <c r="C78" t="s">
        <v>53</v>
      </c>
      <c r="F78" s="18">
        <f t="shared" si="5"/>
        <v>65</v>
      </c>
      <c r="G78" s="1"/>
      <c r="J78" s="1">
        <v>25</v>
      </c>
      <c r="K78" s="1">
        <f t="shared" si="6"/>
        <v>50</v>
      </c>
    </row>
    <row r="79" spans="1:14" x14ac:dyDescent="0.25">
      <c r="E79" t="s">
        <v>5</v>
      </c>
      <c r="F79" s="1">
        <f>SUM(F72:F78)</f>
        <v>364.04680000000002</v>
      </c>
      <c r="G79" s="1"/>
      <c r="J79" s="1"/>
      <c r="K79" s="8">
        <f>SUM(K72:K78)</f>
        <v>280.036</v>
      </c>
    </row>
    <row r="80" spans="1:14" x14ac:dyDescent="0.25">
      <c r="E80" t="s">
        <v>68</v>
      </c>
      <c r="F80" s="2">
        <f>M75*L5</f>
        <v>350</v>
      </c>
      <c r="G80" s="1"/>
      <c r="J80" s="1"/>
      <c r="K80" s="6">
        <f>K79+K79*30/100</f>
        <v>364.04680000000002</v>
      </c>
    </row>
    <row r="81" spans="1:14" x14ac:dyDescent="0.25">
      <c r="G81" s="13">
        <f>SUM(F79:F80)</f>
        <v>714.04680000000008</v>
      </c>
      <c r="H81" s="25">
        <v>350</v>
      </c>
    </row>
    <row r="82" spans="1:14" x14ac:dyDescent="0.25">
      <c r="G82" s="13"/>
    </row>
    <row r="83" spans="1:14" x14ac:dyDescent="0.25">
      <c r="G83" s="13"/>
    </row>
    <row r="84" spans="1:14" x14ac:dyDescent="0.25">
      <c r="B84" s="7" t="s">
        <v>36</v>
      </c>
      <c r="K84" s="13"/>
      <c r="M84">
        <v>4</v>
      </c>
      <c r="N84" t="s">
        <v>64</v>
      </c>
    </row>
    <row r="85" spans="1:14" x14ac:dyDescent="0.25">
      <c r="M85">
        <v>12</v>
      </c>
      <c r="N85" t="s">
        <v>65</v>
      </c>
    </row>
    <row r="86" spans="1:14" x14ac:dyDescent="0.25">
      <c r="A86">
        <v>1</v>
      </c>
      <c r="B86" t="s">
        <v>3</v>
      </c>
      <c r="C86" t="s">
        <v>11</v>
      </c>
      <c r="F86" s="22">
        <f t="shared" ref="F86:F90" si="7">K86+K86*$K$5</f>
        <v>547.29999999999995</v>
      </c>
      <c r="J86" s="1">
        <v>421</v>
      </c>
      <c r="K86" s="1">
        <f>J86*A86</f>
        <v>421</v>
      </c>
      <c r="M86">
        <v>4</v>
      </c>
      <c r="N86" t="s">
        <v>66</v>
      </c>
    </row>
    <row r="87" spans="1:14" x14ac:dyDescent="0.25">
      <c r="A87">
        <v>1</v>
      </c>
      <c r="B87" t="s">
        <v>3</v>
      </c>
      <c r="C87" t="s">
        <v>12</v>
      </c>
      <c r="F87" s="22">
        <f t="shared" si="7"/>
        <v>45.603999999999999</v>
      </c>
      <c r="J87" s="1">
        <v>35.08</v>
      </c>
      <c r="K87" s="1">
        <f>J87*A87</f>
        <v>35.08</v>
      </c>
      <c r="M87">
        <v>3</v>
      </c>
      <c r="N87" t="s">
        <v>56</v>
      </c>
    </row>
    <row r="88" spans="1:14" x14ac:dyDescent="0.25">
      <c r="A88">
        <v>2</v>
      </c>
      <c r="B88" t="s">
        <v>3</v>
      </c>
      <c r="C88" t="s">
        <v>13</v>
      </c>
      <c r="F88" s="22">
        <f t="shared" si="7"/>
        <v>361.4</v>
      </c>
      <c r="J88" s="1">
        <v>139</v>
      </c>
      <c r="K88" s="1">
        <f>J88*A88</f>
        <v>278</v>
      </c>
      <c r="M88" s="7">
        <f>SUM(M84:M87)</f>
        <v>23</v>
      </c>
    </row>
    <row r="89" spans="1:14" x14ac:dyDescent="0.25">
      <c r="A89">
        <v>90</v>
      </c>
      <c r="B89" t="s">
        <v>1</v>
      </c>
      <c r="C89" t="s">
        <v>48</v>
      </c>
      <c r="F89" s="22">
        <f t="shared" si="7"/>
        <v>76.05</v>
      </c>
      <c r="J89" s="1">
        <v>0.65</v>
      </c>
      <c r="K89" s="1">
        <f>J89*A89</f>
        <v>58.5</v>
      </c>
      <c r="M89" s="1"/>
    </row>
    <row r="90" spans="1:14" x14ac:dyDescent="0.25">
      <c r="A90">
        <v>70</v>
      </c>
      <c r="B90" t="s">
        <v>1</v>
      </c>
      <c r="C90" t="s">
        <v>49</v>
      </c>
      <c r="F90" s="18">
        <f t="shared" si="7"/>
        <v>36.4</v>
      </c>
      <c r="J90" s="1">
        <v>0.4</v>
      </c>
      <c r="K90" s="1">
        <f>J90*A90</f>
        <v>28</v>
      </c>
    </row>
    <row r="91" spans="1:14" x14ac:dyDescent="0.25">
      <c r="E91" t="s">
        <v>5</v>
      </c>
      <c r="F91" s="6">
        <f>SUM(F86:F90)</f>
        <v>1066.7540000000001</v>
      </c>
      <c r="K91" s="9">
        <f>SUM(K86:K90)</f>
        <v>820.57999999999993</v>
      </c>
    </row>
    <row r="92" spans="1:14" x14ac:dyDescent="0.25">
      <c r="E92" t="s">
        <v>77</v>
      </c>
      <c r="F92" s="18">
        <f>M88*L5</f>
        <v>575</v>
      </c>
      <c r="K92" s="6">
        <f>K91+K91*30/100</f>
        <v>1066.7539999999999</v>
      </c>
    </row>
    <row r="93" spans="1:14" x14ac:dyDescent="0.25">
      <c r="G93" s="13">
        <f>SUM(F91:F92)</f>
        <v>1641.7540000000001</v>
      </c>
      <c r="H93" s="25">
        <v>250</v>
      </c>
    </row>
    <row r="97" spans="1:11" x14ac:dyDescent="0.25">
      <c r="B97" s="7" t="s">
        <v>85</v>
      </c>
    </row>
    <row r="99" spans="1:11" x14ac:dyDescent="0.25">
      <c r="B99" s="3" t="s">
        <v>86</v>
      </c>
      <c r="F99" s="25">
        <v>150</v>
      </c>
    </row>
    <row r="100" spans="1:11" x14ac:dyDescent="0.25">
      <c r="B100" s="3" t="s">
        <v>38</v>
      </c>
      <c r="F100" s="25">
        <v>600</v>
      </c>
    </row>
    <row r="101" spans="1:11" x14ac:dyDescent="0.25">
      <c r="B101" s="3" t="s">
        <v>87</v>
      </c>
      <c r="F101" s="25">
        <v>300</v>
      </c>
    </row>
    <row r="102" spans="1:11" x14ac:dyDescent="0.25">
      <c r="B102" s="3" t="s">
        <v>40</v>
      </c>
      <c r="F102" s="25">
        <v>350</v>
      </c>
    </row>
    <row r="103" spans="1:11" x14ac:dyDescent="0.25">
      <c r="B103" s="3" t="s">
        <v>80</v>
      </c>
      <c r="F103" s="32">
        <v>250</v>
      </c>
    </row>
    <row r="104" spans="1:11" x14ac:dyDescent="0.25">
      <c r="B104" s="3"/>
      <c r="F104" s="33"/>
    </row>
    <row r="105" spans="1:11" x14ac:dyDescent="0.25">
      <c r="A105">
        <v>20</v>
      </c>
      <c r="B105" t="s">
        <v>1</v>
      </c>
      <c r="C105" t="s">
        <v>54</v>
      </c>
      <c r="E105" s="18">
        <f>K105+K105*$K$5</f>
        <v>26</v>
      </c>
      <c r="H105" s="26">
        <f>SUM(F99:F103)</f>
        <v>1650</v>
      </c>
      <c r="J105">
        <v>1</v>
      </c>
      <c r="K105" s="1">
        <f>J105*A105</f>
        <v>20</v>
      </c>
    </row>
    <row r="106" spans="1:11" x14ac:dyDescent="0.25">
      <c r="G106" s="13">
        <f>SUM(E105)</f>
        <v>26</v>
      </c>
      <c r="K106" s="9">
        <f>SUM(K105)</f>
        <v>20</v>
      </c>
    </row>
    <row r="108" spans="1:11" x14ac:dyDescent="0.25">
      <c r="E108" s="4" t="s">
        <v>0</v>
      </c>
      <c r="F108" s="4"/>
      <c r="G108" s="5">
        <f>SUM(G2:G106)</f>
        <v>5727.0925999999999</v>
      </c>
      <c r="H108" s="5">
        <f>SUM(H2:H106)</f>
        <v>4500</v>
      </c>
    </row>
    <row r="109" spans="1:11" ht="15.75" thickBot="1" x14ac:dyDescent="0.3"/>
    <row r="110" spans="1:11" ht="15.75" thickBot="1" x14ac:dyDescent="0.3">
      <c r="E110" s="28" t="s">
        <v>0</v>
      </c>
      <c r="F110" s="29"/>
      <c r="G110" s="30">
        <f>G108+H108</f>
        <v>10227.0926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PELLIZZARI</vt:lpstr>
      <vt:lpstr>PELLIZZARI PREV</vt:lpstr>
      <vt:lpstr>'PELLIZZARI PREV'!Area_stampa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2021-09-05T17:33:07Z</cp:lastPrinted>
  <dcterms:created xsi:type="dcterms:W3CDTF">2020-01-11T12:31:32Z</dcterms:created>
  <dcterms:modified xsi:type="dcterms:W3CDTF">2021-09-05T17:34:01Z</dcterms:modified>
</cp:coreProperties>
</file>