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Matteo\Desktop\doc ufficio\preventivi\"/>
    </mc:Choice>
  </mc:AlternateContent>
  <xr:revisionPtr revIDLastSave="0" documentId="13_ncr:1_{88EB40B5-D6D1-4866-9CA3-197887324E75}" xr6:coauthVersionLast="47" xr6:coauthVersionMax="47" xr10:uidLastSave="{00000000-0000-0000-0000-000000000000}"/>
  <bookViews>
    <workbookView xWindow="-120" yWindow="-120" windowWidth="20730" windowHeight="11760" xr2:uid="{00000000-000D-0000-FFFF-FFFF00000000}"/>
  </bookViews>
  <sheets>
    <sheet name="fotovoltaico " sheetId="1" r:id="rId1"/>
    <sheet name="per 110" sheetId="3" r:id="rId2"/>
    <sheet name="ipotesi 18" sheetId="4" r:id="rId3"/>
  </sheets>
  <definedNames>
    <definedName name="_xlnm.Print_Area" localSheetId="0">'fotovoltaico '!$A$1:$G$43</definedName>
    <definedName name="_xlnm.Print_Area" localSheetId="2">'ipotesi 18'!$A$1:$E$50</definedName>
    <definedName name="_xlnm.Print_Area" localSheetId="1">'per 110'!$A$1:$E$33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5" i="1" l="1"/>
  <c r="H15" i="4"/>
  <c r="H16" i="4" s="1"/>
  <c r="H17" i="4" s="1"/>
  <c r="E42" i="4"/>
  <c r="D42" i="4"/>
  <c r="D48" i="4" s="1"/>
  <c r="E31" i="4"/>
  <c r="E45" i="4" s="1"/>
  <c r="E29" i="4"/>
  <c r="E27" i="4"/>
  <c r="I25" i="4"/>
  <c r="I31" i="4" s="1"/>
  <c r="E25" i="4"/>
  <c r="E23" i="4"/>
  <c r="I21" i="4"/>
  <c r="E17" i="4"/>
  <c r="E15" i="4"/>
  <c r="E13" i="4"/>
  <c r="H17" i="3"/>
  <c r="H16" i="3"/>
  <c r="H15" i="3"/>
  <c r="H18" i="3"/>
  <c r="E13" i="3"/>
  <c r="I25" i="3"/>
  <c r="I21" i="3"/>
  <c r="I31" i="3" s="1"/>
  <c r="H5" i="3"/>
  <c r="D42" i="3"/>
  <c r="D48" i="3" s="1"/>
  <c r="D38" i="3"/>
  <c r="E31" i="3"/>
  <c r="E27" i="3"/>
  <c r="E29" i="3"/>
  <c r="E19" i="3"/>
  <c r="E23" i="3"/>
  <c r="E25" i="3"/>
  <c r="E15" i="3"/>
  <c r="E17" i="3"/>
  <c r="F24" i="1" l="1"/>
  <c r="F25" i="1" s="1"/>
  <c r="E38" i="4"/>
  <c r="E48" i="4" s="1"/>
  <c r="E33" i="4"/>
  <c r="H18" i="4" s="1"/>
  <c r="E33" i="3"/>
  <c r="F30" i="1" l="1"/>
  <c r="G24" i="1"/>
  <c r="F31" i="1" l="1"/>
  <c r="F32" i="1" s="1"/>
  <c r="E30" i="1"/>
  <c r="E31" i="1" s="1"/>
</calcChain>
</file>

<file path=xl/sharedStrings.xml><?xml version="1.0" encoding="utf-8"?>
<sst xmlns="http://schemas.openxmlformats.org/spreadsheetml/2006/main" count="142" uniqueCount="79">
  <si>
    <t>c.f.: BNTMTT75P16L840S – P.IVA: 00925410243</t>
  </si>
  <si>
    <t>E.MAIL: bomalux@libero.it</t>
  </si>
  <si>
    <t>TEL. 0444/550700 – CELL. 335/6590208</t>
  </si>
  <si>
    <t>BO.MA.LUX impianti elettrici</t>
  </si>
  <si>
    <t xml:space="preserve"> di BONATO MATTEO</t>
  </si>
  <si>
    <t>residenza: Via Cenge, 58 - 36057 Arcugnano (VI)</t>
  </si>
  <si>
    <t>n. 1</t>
  </si>
  <si>
    <r>
      <t xml:space="preserve">TOTALE </t>
    </r>
    <r>
      <rPr>
        <b/>
        <sz val="10"/>
        <rFont val="Arial"/>
        <family val="2"/>
      </rPr>
      <t>IVA ESCLUSA</t>
    </r>
  </si>
  <si>
    <t>documentazione-pratiche GSE</t>
  </si>
  <si>
    <t>+ iva 10%</t>
  </si>
  <si>
    <t>dichiarazione di conformità</t>
  </si>
  <si>
    <t>Dal presente preventivo sono esclusi:</t>
  </si>
  <si>
    <t>*</t>
  </si>
  <si>
    <t xml:space="preserve">lavoro - montaggio </t>
  </si>
  <si>
    <t>e progetto impianto</t>
  </si>
  <si>
    <t xml:space="preserve">costi allacciamento Enel </t>
  </si>
  <si>
    <t>IMPIANTO FOTOVOLTAICO</t>
  </si>
  <si>
    <t>Fornitura e posa di campo fotovoltaico 6 kWp costituito da n. 16 moduli fotovoltaici di potenza nominale 375W di marca REC TWINPEAK 4 SERIES (vedi scheda allegata).</t>
  </si>
  <si>
    <t>quantità</t>
  </si>
  <si>
    <t>prezzo</t>
  </si>
  <si>
    <t>importo</t>
  </si>
  <si>
    <t>Trasporto e movimentazione materiali e componenti. Si considera il cantiere già approntato con presenza di ponteggio, parapetti, linea vita provvisoria, mezzi di accesso e sollevamento.</t>
  </si>
  <si>
    <t>Fornitura e posa di Sistema di accumulo con n. 5 batterie tipo ENSOLAR a litio LFP PYLONTECH 48V 2,4kWh per totali nominali 12kWh completo di armadio BTP-BC 208BL1H completo di sezionatore portafusibili 100A IP Protection EN60529 IP20</t>
  </si>
  <si>
    <t>Fornitura e posa in opera di Quadri e componenti elettrici DC e AC forniti da lato DC da interrutore di manovra-sezionatore, scaricatore di tensione CC di tipo II, lato AC da interruttore magnetotermico differenziale in curva C 0,3 A tipo A con scaricatore di tensione in linea fase neutra completi di centralino in parete di materiale isolante.</t>
  </si>
  <si>
    <t>Fornitura e posa in opera di condutture e cavi Lato DC con tipo cavi solari H1Z2Z2 sezione 4 mm colore rosso e nero conformi a EN 50618 per connettere i pannelli a tetto con quadro CC inverter con doppia linea e connessione a lato AC con liea principale elettrica cavo di tipo FGOM16 2x10 mm2</t>
  </si>
  <si>
    <t>Messa in servizio e collaudo generale con progetto, richieste di allacciamento, dichiarazioni conformità</t>
  </si>
  <si>
    <t>Fornitura e posa di dispositivo di ricarica ENSOLAR WLB-ORC222ME gestione carica con cavo tipo 2 5 metri, protezione corrente di guasto, wifi, lan, box IP54</t>
  </si>
  <si>
    <t>TOTALE</t>
  </si>
  <si>
    <t>kw</t>
  </si>
  <si>
    <t>SISTEMI DI ACCUMULO</t>
  </si>
  <si>
    <t>COLONNINA ELETTRICA</t>
  </si>
  <si>
    <t>SPESA MASSIMA</t>
  </si>
  <si>
    <t>COSTO</t>
  </si>
  <si>
    <t xml:space="preserve">STRUTTURA </t>
  </si>
  <si>
    <t>PANNELLI</t>
  </si>
  <si>
    <t>INVERTER</t>
  </si>
  <si>
    <t>BATTERIE</t>
  </si>
  <si>
    <t>ARMADIO</t>
  </si>
  <si>
    <t>QUADRO CC</t>
  </si>
  <si>
    <t>QUADRO AC</t>
  </si>
  <si>
    <t>CAVI</t>
  </si>
  <si>
    <t>LAVORO</t>
  </si>
  <si>
    <t>PROGETTO</t>
  </si>
  <si>
    <t>LISTINO</t>
  </si>
  <si>
    <t>COLONNINA</t>
  </si>
  <si>
    <t>IVATO</t>
  </si>
  <si>
    <t>SENZA IVA</t>
  </si>
  <si>
    <t>A LUI</t>
  </si>
  <si>
    <t>SPESA MASSIMA 110</t>
  </si>
  <si>
    <t>Fornitura e posa in opera di struttura in sostegno e ancoraggio dei moduli fotovoltaici di marca Fisher composta da profili di alluminio estruso grezzo, viteria acciaio inox, rivetti di fissaggio in alluminio protetti con guarnizioni in gomma in posa su lamiera grecata gia' presente</t>
  </si>
  <si>
    <t>Fornitura e posa di n. 1 inverter ENSOLAR GREEN 2 HYBRID INVERTER 5000W completo di energi meter e controllo carichi  conessione lan (vedi scheda allegata)</t>
  </si>
  <si>
    <t xml:space="preserve">110 con iva </t>
  </si>
  <si>
    <t>con iva a lui</t>
  </si>
  <si>
    <t>TOTALE IVA COMPRESA</t>
  </si>
  <si>
    <t>prezzo ivato</t>
  </si>
  <si>
    <t>importo ivato</t>
  </si>
  <si>
    <t xml:space="preserve">SISTEMI DI ACCUMULO  come punto 4 </t>
  </si>
  <si>
    <t>COLONNINA ELETTRICA come punto 9</t>
  </si>
  <si>
    <t xml:space="preserve">SPESA PREVENTIVO </t>
  </si>
  <si>
    <t>SPESA MASSIMA  110</t>
  </si>
  <si>
    <t>IVA COMPRESA</t>
  </si>
  <si>
    <t>IMPIANTO FOTOVOLTAICO come punti  1-2-3-5-6-7-8</t>
  </si>
  <si>
    <t>Fornitura e posa di campo fotovoltaico 9  kWp costituito da n. 24  moduli fotovoltaici di potenza nominale 375W di marca REC TWINPEAK 4 SERIES (vedi scheda allegata).</t>
  </si>
  <si>
    <t>Fornitura e posa di Sistema di accumulo con n. 7  batterie tipo ENSOLAR a litio LFP PYLONTECH 48V 2,4kWh per totali nominali 16,8kWh completo di armadio BTP-BC 208BL1H completo di sezionatore portafusibili 100A IP Protection EN60529 IP20</t>
  </si>
  <si>
    <t>n.  14</t>
  </si>
  <si>
    <t>pannelli RECH 370</t>
  </si>
  <si>
    <t>PREVENTIVO IMPIANTO FOTOVOLTAICO con potenza KW 5.180 (impianto minimo)</t>
  </si>
  <si>
    <t>Inverter NRH 5000</t>
  </si>
  <si>
    <t>struttura tetto</t>
  </si>
  <si>
    <t>Quadro CC 2 stringhe</t>
  </si>
  <si>
    <t>n. 4</t>
  </si>
  <si>
    <t>Quadro CA</t>
  </si>
  <si>
    <t>Datalogger controllo carichi</t>
  </si>
  <si>
    <t>Armadio batterie per 8 posti</t>
  </si>
  <si>
    <t>cavi - prese - spine solari</t>
  </si>
  <si>
    <t>batterie litio potenza effettiva disponibile 9.6 kw</t>
  </si>
  <si>
    <t>eventuale costo batteria aggiuntiva (1,95 kw) iva compresa</t>
  </si>
  <si>
    <t>Arcugnano, 28 maggio 2022</t>
  </si>
  <si>
    <t xml:space="preserve">aggiunta 2 pannelli ogni batteria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</si>
</sst>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quot;L.&quot;\ * #,##0_-;\-&quot;L.&quot;\ * #,##0_-;_-&quot;L.&quot;\ * &quot;-&quot;_-;_-@_-"/>
    <numFmt numFmtId="165" formatCode="_-&quot;L.&quot;\ * #,##0.00_-;\-&quot;L.&quot;\ * #,##0.00_-;_-&quot;L.&quot;\ * &quot;-&quot;??_-;_-@_-"/>
    <numFmt numFmtId="166" formatCode="_-[$€-2]\ * #,##0.00_-;\-[$€-2]\ * #,##0.00_-;_-[$€-2]\ * &quot;-&quot;??_-"/>
    <numFmt numFmtId="168" formatCode="_-* #,##0.00\ [$€-410]_-;\-* #,##0.00\ [$€-410]_-;_-* &quot;-&quot;??\ [$€-410]_-;_-@_-"/>
    <numFmt numFmtId="169" formatCode="#,##0.00\ &quot;€&quot;"/>
  </numFmts>
  <fonts count="21" x14ac:knownFonts="1">
    <font>
      <sz val="10"/>
      <name val="Arial"/>
    </font>
    <font>
      <sz val="10"/>
      <name val="Arial"/>
    </font>
    <font>
      <b/>
      <u/>
      <sz val="14"/>
      <name val="Times New Roman"/>
      <family val="1"/>
    </font>
    <font>
      <b/>
      <sz val="10"/>
      <name val="Arial"/>
    </font>
    <font>
      <b/>
      <sz val="10"/>
      <name val="Arial"/>
      <family val="2"/>
    </font>
    <font>
      <sz val="12"/>
      <name val="Arial"/>
      <family val="2"/>
    </font>
    <font>
      <sz val="10"/>
      <name val="Arial"/>
      <family val="2"/>
    </font>
    <font>
      <sz val="14"/>
      <name val="Arial"/>
      <family val="2"/>
    </font>
    <font>
      <b/>
      <sz val="14"/>
      <name val="Arial"/>
      <family val="2"/>
    </font>
    <font>
      <b/>
      <u/>
      <sz val="10"/>
      <name val="Arial"/>
      <family val="2"/>
    </font>
    <font>
      <b/>
      <u val="singleAccounting"/>
      <sz val="10"/>
      <name val="Arial"/>
      <family val="2"/>
    </font>
    <font>
      <u val="singleAccounting"/>
      <sz val="10"/>
      <name val="Arial"/>
      <family val="2"/>
    </font>
    <font>
      <i/>
      <sz val="10"/>
      <name val="Arial"/>
      <family val="2"/>
    </font>
    <font>
      <sz val="10"/>
      <color rgb="FFFF0000"/>
      <name val="Arial"/>
      <family val="2"/>
    </font>
    <font>
      <sz val="13"/>
      <name val="Arial"/>
      <family val="2"/>
    </font>
    <font>
      <b/>
      <sz val="13"/>
      <name val="Arial"/>
      <family val="2"/>
    </font>
    <font>
      <sz val="11"/>
      <color rgb="FFFF0000"/>
      <name val="Arial"/>
      <family val="2"/>
    </font>
    <font>
      <sz val="13"/>
      <color rgb="FFFF0000"/>
      <name val="Arial"/>
      <family val="2"/>
    </font>
    <font>
      <b/>
      <sz val="13"/>
      <color rgb="FF002060"/>
      <name val="Arial"/>
      <family val="2"/>
    </font>
    <font>
      <sz val="13"/>
      <color rgb="FF002060"/>
      <name val="Arial"/>
      <family val="2"/>
    </font>
    <font>
      <sz val="11"/>
      <color rgb="FF002060"/>
      <name val="Arial"/>
      <family val="2"/>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166"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0" fillId="0" borderId="0" xfId="0" applyAlignment="1">
      <alignment horizontal="left"/>
    </xf>
    <xf numFmtId="164" fontId="0" fillId="0" borderId="0" xfId="4" applyFont="1" applyAlignment="1">
      <alignment horizontal="left"/>
    </xf>
    <xf numFmtId="0" fontId="3" fillId="0" borderId="0" xfId="0" applyFont="1"/>
    <xf numFmtId="41" fontId="2" fillId="0" borderId="0" xfId="2" applyFont="1" applyAlignment="1">
      <alignment horizontal="left"/>
    </xf>
    <xf numFmtId="41" fontId="0" fillId="0" borderId="0" xfId="2" applyFont="1"/>
    <xf numFmtId="41" fontId="3" fillId="0" borderId="0" xfId="2" applyFont="1" applyAlignment="1">
      <alignment horizontal="left"/>
    </xf>
    <xf numFmtId="41" fontId="0" fillId="0" borderId="0" xfId="2" applyFont="1" applyBorder="1"/>
    <xf numFmtId="41" fontId="0" fillId="0" borderId="0" xfId="2" quotePrefix="1" applyFont="1"/>
    <xf numFmtId="41" fontId="0" fillId="0" borderId="0" xfId="2" quotePrefix="1" applyFont="1" applyAlignment="1">
      <alignment horizontal="right"/>
    </xf>
    <xf numFmtId="0" fontId="6" fillId="0" borderId="0" xfId="0" applyFont="1"/>
    <xf numFmtId="41" fontId="8" fillId="0" borderId="0" xfId="2" applyFont="1" applyAlignment="1">
      <alignment horizontal="left"/>
    </xf>
    <xf numFmtId="41" fontId="6" fillId="0" borderId="0" xfId="2" applyFont="1" applyAlignment="1">
      <alignment horizontal="left"/>
    </xf>
    <xf numFmtId="164" fontId="6" fillId="0" borderId="0" xfId="4" applyFont="1" applyAlignment="1">
      <alignment horizontal="left"/>
    </xf>
    <xf numFmtId="0" fontId="6" fillId="0" borderId="0" xfId="0" applyFont="1" applyAlignment="1">
      <alignment horizontal="left"/>
    </xf>
    <xf numFmtId="41" fontId="7" fillId="0" borderId="0" xfId="2" applyFont="1" applyAlignment="1">
      <alignment horizontal="left"/>
    </xf>
    <xf numFmtId="0" fontId="9" fillId="0" borderId="0" xfId="0" applyFont="1"/>
    <xf numFmtId="166" fontId="0" fillId="0" borderId="0" xfId="1" applyFont="1"/>
    <xf numFmtId="0" fontId="0" fillId="0" borderId="0" xfId="0" applyAlignment="1">
      <alignment horizontal="right"/>
    </xf>
    <xf numFmtId="0" fontId="0" fillId="0" borderId="0" xfId="0" applyAlignment="1"/>
    <xf numFmtId="41" fontId="0" fillId="0" borderId="0" xfId="2" applyFont="1" applyAlignment="1"/>
    <xf numFmtId="166" fontId="10" fillId="0" borderId="0" xfId="1" applyFont="1"/>
    <xf numFmtId="0" fontId="6" fillId="0" borderId="0" xfId="0" applyFont="1" applyAlignment="1">
      <alignment horizontal="right"/>
    </xf>
    <xf numFmtId="166" fontId="11" fillId="0" borderId="0" xfId="1" applyFont="1"/>
    <xf numFmtId="41" fontId="5" fillId="0" borderId="0" xfId="2" applyFont="1" applyAlignment="1">
      <alignment horizontal="left"/>
    </xf>
    <xf numFmtId="41" fontId="12" fillId="0" borderId="0" xfId="2" applyFont="1"/>
    <xf numFmtId="41" fontId="6" fillId="0" borderId="0" xfId="2" applyFont="1"/>
    <xf numFmtId="0" fontId="13" fillId="0" borderId="0" xfId="0" applyFont="1"/>
    <xf numFmtId="164" fontId="0" fillId="0" borderId="0" xfId="4" applyFont="1" applyBorder="1" applyAlignment="1">
      <alignment horizontal="left"/>
    </xf>
    <xf numFmtId="0" fontId="0" fillId="0" borderId="0" xfId="0" applyBorder="1" applyAlignment="1">
      <alignment horizontal="left"/>
    </xf>
    <xf numFmtId="0" fontId="0" fillId="0" borderId="0" xfId="0" applyBorder="1"/>
    <xf numFmtId="166" fontId="0" fillId="0" borderId="0" xfId="1" applyFont="1" applyBorder="1"/>
    <xf numFmtId="9" fontId="0" fillId="0" borderId="0" xfId="0" applyNumberFormat="1" applyBorder="1"/>
    <xf numFmtId="0" fontId="0" fillId="0" borderId="0" xfId="0" quotePrefix="1" applyBorder="1"/>
    <xf numFmtId="166" fontId="10" fillId="0" borderId="0" xfId="1" applyFont="1" applyBorder="1"/>
    <xf numFmtId="166" fontId="11" fillId="0" borderId="0" xfId="1" applyFont="1" applyBorder="1"/>
    <xf numFmtId="164" fontId="4" fillId="0" borderId="0" xfId="4" applyFont="1" applyAlignment="1">
      <alignment horizontal="left"/>
    </xf>
    <xf numFmtId="0" fontId="14" fillId="0" borderId="0" xfId="0" applyFont="1"/>
    <xf numFmtId="169" fontId="14" fillId="0" borderId="0" xfId="3" applyNumberFormat="1" applyFont="1"/>
    <xf numFmtId="168" fontId="14" fillId="0" borderId="0" xfId="3" applyNumberFormat="1" applyFont="1"/>
    <xf numFmtId="0" fontId="15" fillId="0" borderId="0" xfId="0" applyFont="1"/>
    <xf numFmtId="3" fontId="15" fillId="0" borderId="0" xfId="0" applyNumberFormat="1" applyFont="1"/>
    <xf numFmtId="0" fontId="14" fillId="0" borderId="2" xfId="0" applyFont="1" applyBorder="1"/>
    <xf numFmtId="169" fontId="14" fillId="0" borderId="2" xfId="3" applyNumberFormat="1" applyFont="1" applyBorder="1"/>
    <xf numFmtId="0" fontId="14" fillId="0" borderId="2" xfId="0" applyFont="1" applyBorder="1" applyAlignment="1">
      <alignment horizontal="left" vertical="top"/>
    </xf>
    <xf numFmtId="0" fontId="14" fillId="0" borderId="2" xfId="0" applyFont="1" applyBorder="1" applyAlignment="1">
      <alignment wrapText="1"/>
    </xf>
    <xf numFmtId="168" fontId="14" fillId="0" borderId="0" xfId="0" applyNumberFormat="1" applyFont="1"/>
    <xf numFmtId="168" fontId="14" fillId="0" borderId="1" xfId="0" applyNumberFormat="1" applyFont="1" applyBorder="1"/>
    <xf numFmtId="9" fontId="14" fillId="0" borderId="0" xfId="0" applyNumberFormat="1" applyFont="1"/>
    <xf numFmtId="0" fontId="15" fillId="0" borderId="2" xfId="0" applyFont="1" applyBorder="1" applyAlignment="1">
      <alignment horizontal="right"/>
    </xf>
    <xf numFmtId="0" fontId="15" fillId="0" borderId="2" xfId="0" applyFont="1" applyBorder="1"/>
    <xf numFmtId="169" fontId="15" fillId="0" borderId="2" xfId="3" applyNumberFormat="1" applyFont="1" applyBorder="1"/>
    <xf numFmtId="169" fontId="14" fillId="0" borderId="0" xfId="0" applyNumberFormat="1" applyFont="1"/>
    <xf numFmtId="168" fontId="14" fillId="0" borderId="6" xfId="0" applyNumberFormat="1" applyFont="1" applyBorder="1"/>
    <xf numFmtId="0" fontId="14" fillId="0" borderId="7" xfId="0" applyFont="1" applyBorder="1"/>
    <xf numFmtId="169" fontId="14" fillId="0" borderId="8" xfId="0" applyNumberFormat="1" applyFont="1" applyBorder="1"/>
    <xf numFmtId="0" fontId="14" fillId="0" borderId="9" xfId="0" applyFont="1" applyBorder="1"/>
    <xf numFmtId="169" fontId="16" fillId="0" borderId="10" xfId="3" applyNumberFormat="1" applyFont="1" applyBorder="1" applyAlignment="1">
      <alignment horizontal="right"/>
    </xf>
    <xf numFmtId="169" fontId="14" fillId="0" borderId="11" xfId="3" applyNumberFormat="1" applyFont="1" applyBorder="1"/>
    <xf numFmtId="169" fontId="17" fillId="0" borderId="11" xfId="3" applyNumberFormat="1" applyFont="1" applyBorder="1"/>
    <xf numFmtId="169" fontId="17" fillId="0" borderId="12" xfId="3" applyNumberFormat="1" applyFont="1" applyBorder="1"/>
    <xf numFmtId="0" fontId="14" fillId="0" borderId="0" xfId="0" applyFont="1" applyAlignment="1">
      <alignment horizontal="center"/>
    </xf>
    <xf numFmtId="169" fontId="18" fillId="0" borderId="2" xfId="3" applyNumberFormat="1" applyFont="1" applyBorder="1"/>
    <xf numFmtId="169" fontId="19" fillId="0" borderId="0" xfId="3" applyNumberFormat="1" applyFont="1"/>
    <xf numFmtId="169" fontId="20" fillId="0" borderId="0" xfId="3" applyNumberFormat="1" applyFont="1"/>
    <xf numFmtId="41" fontId="5" fillId="0" borderId="0" xfId="2" applyFont="1" applyAlignment="1">
      <alignment horizontal="center"/>
    </xf>
    <xf numFmtId="41" fontId="14" fillId="0" borderId="0" xfId="2" applyFont="1" applyAlignment="1">
      <alignment horizont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168" fontId="0" fillId="0" borderId="0" xfId="3" applyNumberFormat="1" applyFont="1" applyAlignment="1">
      <alignment horizontal="left"/>
    </xf>
    <xf numFmtId="168" fontId="0" fillId="0" borderId="0" xfId="3" applyNumberFormat="1" applyFont="1"/>
    <xf numFmtId="168" fontId="13" fillId="0" borderId="0" xfId="3" applyNumberFormat="1" applyFont="1" applyAlignment="1">
      <alignment horizontal="center"/>
    </xf>
    <xf numFmtId="168" fontId="0" fillId="0" borderId="0" xfId="3" applyNumberFormat="1" applyFont="1" applyBorder="1"/>
    <xf numFmtId="168" fontId="6" fillId="0" borderId="0" xfId="3" applyNumberFormat="1" applyFont="1" applyAlignment="1">
      <alignment horizontal="center"/>
    </xf>
    <xf numFmtId="9" fontId="0" fillId="0" borderId="0" xfId="5" applyFont="1" applyBorder="1"/>
    <xf numFmtId="168" fontId="0" fillId="0" borderId="1" xfId="3" applyNumberFormat="1" applyFont="1" applyBorder="1"/>
    <xf numFmtId="168" fontId="10" fillId="0" borderId="0" xfId="3" applyNumberFormat="1" applyFont="1"/>
    <xf numFmtId="0" fontId="6" fillId="0" borderId="0" xfId="0" applyFont="1" applyAlignment="1"/>
    <xf numFmtId="168" fontId="0" fillId="0" borderId="0" xfId="2" applyNumberFormat="1" applyFont="1"/>
  </cellXfs>
  <cellStyles count="6">
    <cellStyle name="Euro" xfId="1" xr:uid="{00000000-0005-0000-0000-000000000000}"/>
    <cellStyle name="Migliaia [0]" xfId="2" builtinId="6"/>
    <cellStyle name="Normale" xfId="0" builtinId="0"/>
    <cellStyle name="Percentuale" xfId="5" builtinId="5"/>
    <cellStyle name="Valuta" xfId="3" builtinId="4"/>
    <cellStyle name="Valuta [0]" xfId="4" builtin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topLeftCell="A30" workbookViewId="0">
      <selection activeCell="G43" sqref="A1:G43"/>
    </sheetView>
  </sheetViews>
  <sheetFormatPr defaultRowHeight="12.75" x14ac:dyDescent="0.2"/>
  <cols>
    <col min="1" max="1" width="5" customWidth="1"/>
    <col min="2" max="2" width="17.28515625" customWidth="1"/>
    <col min="3" max="3" width="37.42578125" style="5" customWidth="1"/>
    <col min="4" max="4" width="15" style="5" customWidth="1"/>
    <col min="5" max="5" width="21.85546875" style="5" customWidth="1"/>
    <col min="6" max="6" width="19.85546875" style="71" customWidth="1"/>
    <col min="7" max="7" width="21" customWidth="1"/>
    <col min="8" max="8" width="15.85546875" customWidth="1"/>
  </cols>
  <sheetData>
    <row r="1" spans="1:11" ht="15" x14ac:dyDescent="0.2">
      <c r="A1" s="65" t="s">
        <v>3</v>
      </c>
      <c r="B1" s="65"/>
      <c r="C1" s="65"/>
      <c r="D1" s="65"/>
      <c r="E1" s="65"/>
      <c r="F1" s="70"/>
      <c r="G1" s="1"/>
      <c r="H1" s="1"/>
      <c r="I1" s="1"/>
      <c r="K1" s="1"/>
    </row>
    <row r="2" spans="1:11" ht="15" x14ac:dyDescent="0.2">
      <c r="A2" s="65" t="s">
        <v>4</v>
      </c>
      <c r="B2" s="65"/>
      <c r="C2" s="65"/>
      <c r="D2" s="65"/>
      <c r="E2" s="65"/>
      <c r="F2" s="70"/>
      <c r="G2" s="1"/>
      <c r="H2" s="1"/>
      <c r="I2" s="1"/>
      <c r="K2" s="1"/>
    </row>
    <row r="3" spans="1:11" ht="15" x14ac:dyDescent="0.2">
      <c r="A3" s="65" t="s">
        <v>5</v>
      </c>
      <c r="B3" s="65"/>
      <c r="C3" s="65"/>
      <c r="D3" s="65"/>
      <c r="E3" s="65"/>
      <c r="F3" s="70"/>
      <c r="G3" s="1"/>
      <c r="H3" s="1"/>
      <c r="I3" s="1"/>
      <c r="K3" s="1"/>
    </row>
    <row r="4" spans="1:11" ht="15" x14ac:dyDescent="0.2">
      <c r="A4" s="65" t="s">
        <v>0</v>
      </c>
      <c r="B4" s="65"/>
      <c r="C4" s="65"/>
      <c r="D4" s="65"/>
      <c r="E4" s="65"/>
      <c r="F4" s="70"/>
      <c r="G4" s="1"/>
      <c r="H4" s="1"/>
      <c r="I4" s="1"/>
      <c r="K4" s="1"/>
    </row>
    <row r="5" spans="1:11" ht="15" x14ac:dyDescent="0.2">
      <c r="A5" s="65" t="s">
        <v>2</v>
      </c>
      <c r="B5" s="65"/>
      <c r="C5" s="65"/>
      <c r="D5" s="65"/>
      <c r="E5" s="65"/>
      <c r="F5" s="70"/>
      <c r="G5" s="1"/>
      <c r="H5" s="1"/>
      <c r="I5" s="1"/>
      <c r="K5" s="1"/>
    </row>
    <row r="6" spans="1:11" ht="15" x14ac:dyDescent="0.2">
      <c r="A6" s="65" t="s">
        <v>1</v>
      </c>
      <c r="B6" s="65"/>
      <c r="C6" s="65"/>
      <c r="D6" s="65"/>
      <c r="E6" s="65"/>
      <c r="F6" s="70"/>
      <c r="G6" s="1"/>
      <c r="H6" s="1"/>
      <c r="I6" s="1"/>
      <c r="K6" s="1"/>
    </row>
    <row r="7" spans="1:11" ht="15" x14ac:dyDescent="0.2">
      <c r="A7" s="24"/>
      <c r="B7" s="24"/>
      <c r="C7" s="24"/>
      <c r="D7" s="24"/>
      <c r="E7" s="24"/>
      <c r="F7" s="70"/>
      <c r="G7" s="1"/>
      <c r="H7" s="1"/>
      <c r="I7" s="1"/>
      <c r="K7" s="1"/>
    </row>
    <row r="8" spans="1:11" ht="18" x14ac:dyDescent="0.25">
      <c r="A8" s="10"/>
      <c r="B8" s="11"/>
      <c r="C8" s="12"/>
      <c r="D8" s="12"/>
      <c r="E8" s="13"/>
      <c r="F8" s="70"/>
      <c r="G8" s="1"/>
      <c r="H8" s="1"/>
      <c r="I8" s="1"/>
      <c r="K8" s="1"/>
    </row>
    <row r="9" spans="1:11" ht="18" x14ac:dyDescent="0.25">
      <c r="A9" s="10"/>
      <c r="B9" s="11"/>
      <c r="C9" s="12"/>
      <c r="D9" s="12"/>
      <c r="E9" s="36"/>
      <c r="F9" s="70"/>
      <c r="G9" s="1"/>
      <c r="H9" s="1"/>
      <c r="I9" s="1"/>
      <c r="K9" s="1"/>
    </row>
    <row r="10" spans="1:11" ht="18" x14ac:dyDescent="0.25">
      <c r="A10" s="10"/>
      <c r="B10" s="11"/>
      <c r="C10" s="12"/>
      <c r="D10" s="12"/>
      <c r="E10" s="13"/>
      <c r="F10" s="70"/>
      <c r="G10" s="1"/>
      <c r="H10" s="1"/>
      <c r="I10" s="1"/>
      <c r="K10" s="1"/>
    </row>
    <row r="11" spans="1:11" ht="18" x14ac:dyDescent="0.25">
      <c r="A11" s="10"/>
      <c r="B11" s="14"/>
      <c r="C11" s="15"/>
      <c r="D11" s="15"/>
      <c r="E11" s="12"/>
      <c r="F11" s="70"/>
      <c r="G11" s="2"/>
      <c r="H11" s="1"/>
      <c r="I11" s="1"/>
      <c r="J11" s="1"/>
      <c r="K11" s="1"/>
    </row>
    <row r="12" spans="1:11" ht="18.75" x14ac:dyDescent="0.3">
      <c r="B12" s="16" t="s">
        <v>66</v>
      </c>
      <c r="C12" s="4"/>
      <c r="D12" s="4"/>
      <c r="E12" s="6"/>
      <c r="F12" s="70"/>
      <c r="G12" s="2"/>
      <c r="H12" s="1"/>
      <c r="I12" s="1"/>
      <c r="J12" s="1"/>
      <c r="K12" s="1"/>
    </row>
    <row r="13" spans="1:11" ht="18.75" x14ac:dyDescent="0.3">
      <c r="A13" s="3"/>
      <c r="B13" s="3"/>
      <c r="C13" s="4"/>
      <c r="D13" s="4"/>
      <c r="E13" s="6"/>
      <c r="F13" s="70"/>
      <c r="G13" s="28"/>
      <c r="H13" s="29"/>
      <c r="I13" s="29"/>
      <c r="J13" s="1"/>
      <c r="K13" s="1"/>
    </row>
    <row r="14" spans="1:11" x14ac:dyDescent="0.2">
      <c r="C14" s="20"/>
      <c r="D14" s="20"/>
      <c r="G14" s="30"/>
      <c r="H14" s="7"/>
      <c r="I14" s="7"/>
    </row>
    <row r="15" spans="1:11" x14ac:dyDescent="0.2">
      <c r="B15" s="18" t="s">
        <v>64</v>
      </c>
      <c r="C15" s="19" t="s">
        <v>65</v>
      </c>
      <c r="D15" s="19"/>
      <c r="E15" s="17"/>
      <c r="F15" s="71">
        <f>171*14</f>
        <v>2394</v>
      </c>
      <c r="G15" s="31"/>
      <c r="H15" s="32"/>
      <c r="I15" s="7"/>
      <c r="J15" s="27"/>
    </row>
    <row r="16" spans="1:11" x14ac:dyDescent="0.2">
      <c r="B16" s="18"/>
      <c r="C16" s="19" t="s">
        <v>68</v>
      </c>
      <c r="D16" s="19"/>
      <c r="E16" s="17"/>
      <c r="F16" s="71">
        <v>800</v>
      </c>
      <c r="G16" s="7"/>
      <c r="H16" s="30"/>
      <c r="I16" s="7"/>
    </row>
    <row r="17" spans="2:9" x14ac:dyDescent="0.2">
      <c r="B17" s="18" t="s">
        <v>6</v>
      </c>
      <c r="C17" s="5" t="s">
        <v>69</v>
      </c>
      <c r="F17" s="71">
        <v>380</v>
      </c>
    </row>
    <row r="18" spans="2:9" x14ac:dyDescent="0.2">
      <c r="B18" s="18" t="s">
        <v>70</v>
      </c>
      <c r="C18" s="78" t="s">
        <v>75</v>
      </c>
      <c r="D18" s="19"/>
      <c r="E18" s="17"/>
      <c r="G18" s="31"/>
      <c r="H18" s="31"/>
      <c r="I18" s="7"/>
    </row>
    <row r="19" spans="2:9" x14ac:dyDescent="0.2">
      <c r="B19" s="18" t="s">
        <v>6</v>
      </c>
      <c r="C19" s="19" t="s">
        <v>73</v>
      </c>
      <c r="D19" s="19"/>
      <c r="E19" s="17"/>
      <c r="G19" s="31"/>
      <c r="H19" s="31"/>
      <c r="I19" s="7"/>
    </row>
    <row r="20" spans="2:9" x14ac:dyDescent="0.2">
      <c r="B20" s="18" t="s">
        <v>6</v>
      </c>
      <c r="C20" s="19" t="s">
        <v>67</v>
      </c>
      <c r="D20" s="19"/>
      <c r="E20" s="17"/>
      <c r="G20" s="31"/>
      <c r="H20" s="32"/>
      <c r="I20" s="7"/>
    </row>
    <row r="21" spans="2:9" x14ac:dyDescent="0.2">
      <c r="B21" s="18" t="s">
        <v>6</v>
      </c>
      <c r="C21" s="19" t="s">
        <v>72</v>
      </c>
      <c r="D21" s="19"/>
      <c r="E21" s="17"/>
      <c r="F21" s="71">
        <v>7185</v>
      </c>
      <c r="G21" s="31"/>
      <c r="H21" s="31"/>
      <c r="I21" s="7"/>
    </row>
    <row r="22" spans="2:9" x14ac:dyDescent="0.2">
      <c r="C22" s="8" t="s">
        <v>74</v>
      </c>
      <c r="D22" s="19"/>
      <c r="E22" s="17"/>
      <c r="F22" s="71">
        <v>100</v>
      </c>
      <c r="G22" s="31"/>
      <c r="H22" s="31"/>
      <c r="I22" s="7"/>
    </row>
    <row r="23" spans="2:9" x14ac:dyDescent="0.2">
      <c r="B23" s="18" t="s">
        <v>6</v>
      </c>
      <c r="C23" s="19" t="s">
        <v>71</v>
      </c>
      <c r="D23" s="19"/>
      <c r="E23" s="17"/>
      <c r="F23" s="71">
        <v>500</v>
      </c>
      <c r="G23" s="31"/>
      <c r="H23" s="31"/>
      <c r="I23" s="7"/>
    </row>
    <row r="24" spans="2:9" ht="15" x14ac:dyDescent="0.35">
      <c r="B24" s="18"/>
      <c r="C24" s="22"/>
      <c r="D24" s="22"/>
      <c r="E24" s="21"/>
      <c r="F24" s="76">
        <f>SUM(F15:F23)</f>
        <v>11359</v>
      </c>
      <c r="G24" s="31">
        <f>F25-F24</f>
        <v>1703.8500000000004</v>
      </c>
      <c r="H24" s="33"/>
      <c r="I24" s="30"/>
    </row>
    <row r="25" spans="2:9" x14ac:dyDescent="0.2">
      <c r="B25" s="18"/>
      <c r="C25" s="19"/>
      <c r="D25" s="19"/>
      <c r="E25" s="17"/>
      <c r="F25" s="71">
        <f>F24+F24*G25</f>
        <v>13062.85</v>
      </c>
      <c r="G25" s="75">
        <v>0.15</v>
      </c>
      <c r="H25" s="33"/>
      <c r="I25" s="30"/>
    </row>
    <row r="26" spans="2:9" x14ac:dyDescent="0.2">
      <c r="B26" s="18" t="s">
        <v>6</v>
      </c>
      <c r="C26" s="19" t="s">
        <v>10</v>
      </c>
      <c r="E26" s="17"/>
      <c r="F26" s="71">
        <v>300</v>
      </c>
      <c r="G26" s="31"/>
      <c r="H26" s="33"/>
      <c r="I26" s="30"/>
    </row>
    <row r="27" spans="2:9" x14ac:dyDescent="0.2">
      <c r="B27" s="18"/>
      <c r="C27" s="26" t="s">
        <v>13</v>
      </c>
      <c r="D27" s="25"/>
      <c r="F27" s="71">
        <v>1500</v>
      </c>
      <c r="G27" s="31"/>
      <c r="H27" s="31"/>
      <c r="I27" s="30"/>
    </row>
    <row r="28" spans="2:9" x14ac:dyDescent="0.2">
      <c r="B28" s="18" t="s">
        <v>6</v>
      </c>
      <c r="C28" s="19" t="s">
        <v>8</v>
      </c>
      <c r="D28"/>
      <c r="E28" s="17"/>
      <c r="F28" s="74">
        <v>1000</v>
      </c>
      <c r="G28" s="7"/>
      <c r="H28" s="30"/>
      <c r="I28" s="30"/>
    </row>
    <row r="29" spans="2:9" x14ac:dyDescent="0.2">
      <c r="B29" s="18"/>
      <c r="C29" s="19" t="s">
        <v>14</v>
      </c>
      <c r="D29"/>
      <c r="E29" s="17"/>
      <c r="F29" s="74"/>
      <c r="G29" s="7"/>
      <c r="H29" s="30"/>
      <c r="I29" s="30"/>
    </row>
    <row r="30" spans="2:9" ht="20.25" customHeight="1" x14ac:dyDescent="0.35">
      <c r="C30" s="22" t="s">
        <v>7</v>
      </c>
      <c r="D30" s="22"/>
      <c r="E30" s="21">
        <f>F30</f>
        <v>15862.85</v>
      </c>
      <c r="F30" s="72">
        <f>SUM(F25:F28)</f>
        <v>15862.85</v>
      </c>
      <c r="G30" s="34"/>
      <c r="H30" s="30"/>
      <c r="I30" s="30"/>
    </row>
    <row r="31" spans="2:9" ht="15" x14ac:dyDescent="0.35">
      <c r="C31" s="9" t="s">
        <v>9</v>
      </c>
      <c r="D31" s="9"/>
      <c r="E31" s="23">
        <f>E30*10/100+E30</f>
        <v>17449.135000000002</v>
      </c>
      <c r="F31" s="76">
        <f>F30*10/100</f>
        <v>1586.2850000000001</v>
      </c>
      <c r="G31" s="35"/>
      <c r="H31" s="30"/>
      <c r="I31" s="30"/>
    </row>
    <row r="32" spans="2:9" ht="15" x14ac:dyDescent="0.35">
      <c r="C32" s="9"/>
      <c r="D32" s="9"/>
      <c r="E32" s="23"/>
      <c r="F32" s="77">
        <f>SUM(F30:F31)</f>
        <v>17449.135000000002</v>
      </c>
      <c r="G32" s="35"/>
      <c r="H32" s="30"/>
      <c r="I32" s="30"/>
    </row>
    <row r="34" spans="2:9" x14ac:dyDescent="0.2">
      <c r="B34" s="10" t="s">
        <v>77</v>
      </c>
    </row>
    <row r="36" spans="2:9" x14ac:dyDescent="0.2">
      <c r="B36" s="14" t="s">
        <v>11</v>
      </c>
    </row>
    <row r="37" spans="2:9" x14ac:dyDescent="0.2">
      <c r="B37" s="22" t="s">
        <v>12</v>
      </c>
      <c r="C37" s="10" t="s">
        <v>15</v>
      </c>
      <c r="D37" s="10"/>
    </row>
    <row r="38" spans="2:9" x14ac:dyDescent="0.2">
      <c r="B38" s="22"/>
      <c r="C38" s="26"/>
      <c r="D38" s="26"/>
    </row>
    <row r="39" spans="2:9" x14ac:dyDescent="0.2">
      <c r="B39" s="10" t="s">
        <v>76</v>
      </c>
      <c r="D39" s="71">
        <v>1620</v>
      </c>
      <c r="F39" s="73"/>
      <c r="G39" s="30"/>
      <c r="H39" s="30"/>
      <c r="I39" s="30"/>
    </row>
    <row r="40" spans="2:9" x14ac:dyDescent="0.2">
      <c r="B40" s="10" t="s">
        <v>78</v>
      </c>
      <c r="D40" s="79">
        <v>510</v>
      </c>
      <c r="F40" s="73"/>
      <c r="G40" s="30"/>
      <c r="H40" s="30"/>
      <c r="I40" s="30"/>
    </row>
    <row r="41" spans="2:9" x14ac:dyDescent="0.2">
      <c r="F41" s="73"/>
      <c r="G41" s="30"/>
      <c r="H41" s="30"/>
      <c r="I41" s="30"/>
    </row>
    <row r="42" spans="2:9" x14ac:dyDescent="0.2">
      <c r="F42" s="73"/>
      <c r="G42" s="30"/>
      <c r="H42" s="30"/>
      <c r="I42" s="30"/>
    </row>
    <row r="43" spans="2:9" x14ac:dyDescent="0.2">
      <c r="F43" s="73"/>
      <c r="G43" s="30"/>
      <c r="H43" s="30"/>
      <c r="I43" s="30"/>
    </row>
    <row r="44" spans="2:9" x14ac:dyDescent="0.2">
      <c r="F44" s="73"/>
      <c r="G44" s="30"/>
      <c r="H44" s="30"/>
      <c r="I44" s="30"/>
    </row>
    <row r="45" spans="2:9" x14ac:dyDescent="0.2">
      <c r="F45" s="73"/>
      <c r="G45" s="30"/>
      <c r="H45" s="30"/>
      <c r="I45" s="30"/>
    </row>
    <row r="46" spans="2:9" x14ac:dyDescent="0.2">
      <c r="F46" s="73"/>
      <c r="G46" s="30"/>
      <c r="H46" s="30"/>
      <c r="I46" s="30"/>
    </row>
    <row r="47" spans="2:9" x14ac:dyDescent="0.2">
      <c r="F47" s="73"/>
      <c r="G47" s="30"/>
      <c r="H47" s="30"/>
      <c r="I47" s="30"/>
    </row>
    <row r="48" spans="2:9" x14ac:dyDescent="0.2">
      <c r="F48" s="73"/>
      <c r="G48" s="30"/>
      <c r="H48" s="30"/>
      <c r="I48" s="30"/>
    </row>
    <row r="49" spans="6:9" x14ac:dyDescent="0.2">
      <c r="F49" s="73"/>
      <c r="G49" s="30"/>
      <c r="H49" s="30"/>
      <c r="I49" s="30"/>
    </row>
    <row r="50" spans="6:9" x14ac:dyDescent="0.2">
      <c r="F50" s="73"/>
      <c r="G50" s="30"/>
      <c r="H50" s="30"/>
      <c r="I50" s="30"/>
    </row>
    <row r="51" spans="6:9" x14ac:dyDescent="0.2">
      <c r="F51" s="73"/>
      <c r="G51" s="30"/>
      <c r="H51" s="30"/>
      <c r="I51" s="30"/>
    </row>
    <row r="52" spans="6:9" x14ac:dyDescent="0.2">
      <c r="F52" s="73"/>
      <c r="G52" s="30"/>
      <c r="H52" s="30"/>
      <c r="I52" s="30"/>
    </row>
    <row r="53" spans="6:9" x14ac:dyDescent="0.2">
      <c r="F53" s="73"/>
      <c r="G53" s="30"/>
      <c r="H53" s="30"/>
      <c r="I53" s="30"/>
    </row>
    <row r="54" spans="6:9" x14ac:dyDescent="0.2">
      <c r="F54" s="73"/>
      <c r="G54" s="30"/>
      <c r="H54" s="30"/>
      <c r="I54" s="30"/>
    </row>
    <row r="55" spans="6:9" x14ac:dyDescent="0.2">
      <c r="F55" s="73"/>
      <c r="G55" s="30"/>
      <c r="H55" s="30"/>
      <c r="I55" s="30"/>
    </row>
    <row r="56" spans="6:9" x14ac:dyDescent="0.2">
      <c r="F56" s="73"/>
      <c r="G56" s="30"/>
      <c r="H56" s="30"/>
      <c r="I56" s="30"/>
    </row>
  </sheetData>
  <mergeCells count="6">
    <mergeCell ref="A3:E3"/>
    <mergeCell ref="A6:E6"/>
    <mergeCell ref="A1:E1"/>
    <mergeCell ref="A4:E4"/>
    <mergeCell ref="A5:E5"/>
    <mergeCell ref="A2:E2"/>
  </mergeCells>
  <phoneticPr fontId="0" type="noConversion"/>
  <pageMargins left="0.25" right="0.25" top="0.75" bottom="0.75" header="0.3" footer="0.3"/>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9B1E-CE44-435D-B402-41F844FA01AF}">
  <sheetPr>
    <pageSetUpPr fitToPage="1"/>
  </sheetPr>
  <dimension ref="A1:J48"/>
  <sheetViews>
    <sheetView workbookViewId="0">
      <selection activeCell="B16" sqref="B16"/>
    </sheetView>
  </sheetViews>
  <sheetFormatPr defaultRowHeight="16.5" x14ac:dyDescent="0.25"/>
  <cols>
    <col min="1" max="1" width="9.28515625" style="37" bestFit="1" customWidth="1"/>
    <col min="2" max="2" width="66.28515625" style="37" customWidth="1"/>
    <col min="3" max="3" width="12" style="37" customWidth="1"/>
    <col min="4" max="4" width="14.140625" style="38" customWidth="1"/>
    <col min="5" max="5" width="13.42578125" style="38" customWidth="1"/>
    <col min="6" max="6" width="13.42578125" style="37" customWidth="1"/>
    <col min="7" max="7" width="15.85546875" style="37" customWidth="1"/>
    <col min="8" max="8" width="18" style="37" bestFit="1" customWidth="1"/>
    <col min="9" max="9" width="19.5703125" style="37" customWidth="1"/>
    <col min="10" max="10" width="12.42578125" style="37" customWidth="1"/>
    <col min="11" max="16384" width="9.140625" style="37"/>
  </cols>
  <sheetData>
    <row r="1" spans="1:10" x14ac:dyDescent="0.25">
      <c r="H1" s="37" t="s">
        <v>32</v>
      </c>
    </row>
    <row r="2" spans="1:10" x14ac:dyDescent="0.25">
      <c r="A2" s="66" t="s">
        <v>3</v>
      </c>
      <c r="B2" s="66"/>
      <c r="C2" s="66"/>
      <c r="D2" s="66"/>
      <c r="E2" s="66"/>
      <c r="G2" s="37" t="s">
        <v>33</v>
      </c>
      <c r="H2" s="39">
        <v>500</v>
      </c>
    </row>
    <row r="3" spans="1:10" x14ac:dyDescent="0.25">
      <c r="A3" s="66" t="s">
        <v>4</v>
      </c>
      <c r="B3" s="66"/>
      <c r="C3" s="66"/>
      <c r="D3" s="66"/>
      <c r="E3" s="66"/>
      <c r="G3" s="37" t="s">
        <v>34</v>
      </c>
      <c r="H3" s="39">
        <v>2300</v>
      </c>
    </row>
    <row r="4" spans="1:10" x14ac:dyDescent="0.25">
      <c r="A4" s="66" t="s">
        <v>5</v>
      </c>
      <c r="B4" s="66"/>
      <c r="C4" s="66"/>
      <c r="D4" s="66"/>
      <c r="E4" s="66"/>
      <c r="G4" s="40" t="s">
        <v>35</v>
      </c>
      <c r="H4" s="39"/>
    </row>
    <row r="5" spans="1:10" x14ac:dyDescent="0.25">
      <c r="A5" s="66" t="s">
        <v>0</v>
      </c>
      <c r="B5" s="66"/>
      <c r="C5" s="66"/>
      <c r="D5" s="66"/>
      <c r="E5" s="66"/>
      <c r="G5" s="40" t="s">
        <v>36</v>
      </c>
      <c r="H5" s="39">
        <f>I5-I5*48/100</f>
        <v>7592</v>
      </c>
      <c r="I5" s="41">
        <v>14600</v>
      </c>
      <c r="J5" s="40" t="s">
        <v>43</v>
      </c>
    </row>
    <row r="6" spans="1:10" x14ac:dyDescent="0.25">
      <c r="A6" s="66" t="s">
        <v>2</v>
      </c>
      <c r="B6" s="66"/>
      <c r="C6" s="66"/>
      <c r="D6" s="66"/>
      <c r="E6" s="66"/>
      <c r="G6" s="40" t="s">
        <v>37</v>
      </c>
      <c r="H6" s="39"/>
    </row>
    <row r="7" spans="1:10" x14ac:dyDescent="0.25">
      <c r="A7" s="66" t="s">
        <v>1</v>
      </c>
      <c r="B7" s="66"/>
      <c r="C7" s="66"/>
      <c r="D7" s="66"/>
      <c r="E7" s="66"/>
      <c r="G7" s="37" t="s">
        <v>38</v>
      </c>
      <c r="H7" s="39">
        <v>500</v>
      </c>
    </row>
    <row r="8" spans="1:10" x14ac:dyDescent="0.25">
      <c r="G8" s="37" t="s">
        <v>39</v>
      </c>
      <c r="H8" s="39">
        <v>400</v>
      </c>
    </row>
    <row r="9" spans="1:10" x14ac:dyDescent="0.25">
      <c r="G9" s="37" t="s">
        <v>40</v>
      </c>
      <c r="H9" s="39">
        <v>350</v>
      </c>
    </row>
    <row r="10" spans="1:10" ht="32.25" customHeight="1" x14ac:dyDescent="0.25">
      <c r="A10" s="67" t="s">
        <v>16</v>
      </c>
      <c r="B10" s="68"/>
      <c r="C10" s="68"/>
      <c r="D10" s="68"/>
      <c r="E10" s="69"/>
      <c r="G10" s="37" t="s">
        <v>41</v>
      </c>
      <c r="H10" s="39">
        <v>1500</v>
      </c>
    </row>
    <row r="11" spans="1:10" ht="27.75" customHeight="1" x14ac:dyDescent="0.25">
      <c r="A11" s="42"/>
      <c r="B11" s="42"/>
      <c r="C11" s="42" t="s">
        <v>18</v>
      </c>
      <c r="D11" s="43" t="s">
        <v>19</v>
      </c>
      <c r="E11" s="43" t="s">
        <v>20</v>
      </c>
      <c r="G11" s="37" t="s">
        <v>42</v>
      </c>
      <c r="H11" s="39">
        <v>1500</v>
      </c>
    </row>
    <row r="12" spans="1:10" ht="49.5" x14ac:dyDescent="0.25">
      <c r="A12" s="44">
        <v>1</v>
      </c>
      <c r="B12" s="45" t="s">
        <v>17</v>
      </c>
      <c r="C12" s="42"/>
      <c r="D12" s="43"/>
      <c r="E12" s="43"/>
      <c r="G12" s="37" t="s">
        <v>44</v>
      </c>
      <c r="H12" s="46">
        <v>1300</v>
      </c>
    </row>
    <row r="13" spans="1:10" x14ac:dyDescent="0.25">
      <c r="A13" s="44"/>
      <c r="B13" s="42"/>
      <c r="C13" s="42">
        <v>16</v>
      </c>
      <c r="D13" s="43">
        <v>210</v>
      </c>
      <c r="E13" s="43">
        <f>D13*C13</f>
        <v>3360</v>
      </c>
      <c r="H13" s="47"/>
    </row>
    <row r="14" spans="1:10" ht="49.5" x14ac:dyDescent="0.25">
      <c r="A14" s="44">
        <v>2</v>
      </c>
      <c r="B14" s="45" t="s">
        <v>50</v>
      </c>
      <c r="C14" s="42"/>
      <c r="D14" s="43"/>
      <c r="E14" s="43"/>
    </row>
    <row r="15" spans="1:10" x14ac:dyDescent="0.25">
      <c r="A15" s="44"/>
      <c r="B15" s="42"/>
      <c r="C15" s="42">
        <v>1</v>
      </c>
      <c r="D15" s="43">
        <v>3600</v>
      </c>
      <c r="E15" s="43">
        <f t="shared" ref="E15:E31" si="0">D15*C15</f>
        <v>3600</v>
      </c>
      <c r="G15" s="37" t="s">
        <v>27</v>
      </c>
      <c r="H15" s="46">
        <f>SUM(H2:H13)</f>
        <v>15942</v>
      </c>
      <c r="I15" s="37" t="s">
        <v>46</v>
      </c>
      <c r="J15" s="37" t="s">
        <v>32</v>
      </c>
    </row>
    <row r="16" spans="1:10" ht="66.75" thickBot="1" x14ac:dyDescent="0.3">
      <c r="A16" s="44">
        <v>3</v>
      </c>
      <c r="B16" s="45" t="s">
        <v>21</v>
      </c>
      <c r="C16" s="42"/>
      <c r="D16" s="43"/>
      <c r="E16" s="43"/>
      <c r="G16" s="48">
        <v>0.3</v>
      </c>
      <c r="H16" s="46">
        <f>H15+H15*G16</f>
        <v>20724.599999999999</v>
      </c>
      <c r="I16" s="37" t="s">
        <v>46</v>
      </c>
      <c r="J16" s="37" t="s">
        <v>47</v>
      </c>
    </row>
    <row r="17" spans="1:10" x14ac:dyDescent="0.25">
      <c r="A17" s="44"/>
      <c r="B17" s="42"/>
      <c r="C17" s="42">
        <v>1</v>
      </c>
      <c r="D17" s="43">
        <v>1500</v>
      </c>
      <c r="E17" s="43">
        <f t="shared" si="0"/>
        <v>1500</v>
      </c>
      <c r="H17" s="53">
        <f>H16+H16*10/100</f>
        <v>22797.059999999998</v>
      </c>
      <c r="I17" s="54" t="s">
        <v>52</v>
      </c>
    </row>
    <row r="18" spans="1:10" ht="83.25" thickBot="1" x14ac:dyDescent="0.3">
      <c r="A18" s="44">
        <v>4</v>
      </c>
      <c r="B18" s="45" t="s">
        <v>22</v>
      </c>
      <c r="C18" s="42"/>
      <c r="D18" s="43"/>
      <c r="E18" s="43"/>
      <c r="H18" s="55">
        <f>E33</f>
        <v>26610</v>
      </c>
      <c r="I18" s="56" t="s">
        <v>51</v>
      </c>
    </row>
    <row r="19" spans="1:10" x14ac:dyDescent="0.25">
      <c r="A19" s="44"/>
      <c r="B19" s="42"/>
      <c r="C19" s="42">
        <v>1</v>
      </c>
      <c r="D19" s="43">
        <v>10750</v>
      </c>
      <c r="E19" s="43">
        <f t="shared" si="0"/>
        <v>10750</v>
      </c>
      <c r="I19" s="38" t="s">
        <v>48</v>
      </c>
      <c r="J19" s="38"/>
    </row>
    <row r="20" spans="1:10" x14ac:dyDescent="0.25">
      <c r="A20" s="44"/>
      <c r="B20" s="45"/>
      <c r="C20" s="42"/>
      <c r="D20" s="43"/>
      <c r="E20" s="43"/>
      <c r="G20" s="37" t="s">
        <v>16</v>
      </c>
      <c r="I20" s="38"/>
      <c r="J20" s="38"/>
    </row>
    <row r="21" spans="1:10" x14ac:dyDescent="0.25">
      <c r="A21" s="44"/>
      <c r="B21" s="42"/>
      <c r="C21" s="42"/>
      <c r="D21" s="43"/>
      <c r="E21" s="43"/>
      <c r="H21" s="37" t="s">
        <v>28</v>
      </c>
      <c r="I21" s="38">
        <f>H22*G22</f>
        <v>14400</v>
      </c>
      <c r="J21" s="38"/>
    </row>
    <row r="22" spans="1:10" ht="82.5" x14ac:dyDescent="0.25">
      <c r="A22" s="44">
        <v>5</v>
      </c>
      <c r="B22" s="45" t="s">
        <v>49</v>
      </c>
      <c r="C22" s="42"/>
      <c r="D22" s="43"/>
      <c r="E22" s="43"/>
      <c r="G22" s="38">
        <v>2400</v>
      </c>
      <c r="H22" s="37">
        <v>6</v>
      </c>
      <c r="I22" s="38"/>
      <c r="J22" s="38"/>
    </row>
    <row r="23" spans="1:10" ht="18" customHeight="1" x14ac:dyDescent="0.25">
      <c r="A23" s="44"/>
      <c r="B23" s="42"/>
      <c r="C23" s="42">
        <v>1</v>
      </c>
      <c r="D23" s="43">
        <v>1600</v>
      </c>
      <c r="E23" s="43">
        <f t="shared" si="0"/>
        <v>1600</v>
      </c>
      <c r="I23" s="38"/>
      <c r="J23" s="38"/>
    </row>
    <row r="24" spans="1:10" ht="80.25" customHeight="1" x14ac:dyDescent="0.25">
      <c r="A24" s="44">
        <v>6</v>
      </c>
      <c r="B24" s="45" t="s">
        <v>23</v>
      </c>
      <c r="C24" s="42"/>
      <c r="D24" s="43"/>
      <c r="E24" s="43"/>
      <c r="G24" s="37" t="s">
        <v>29</v>
      </c>
      <c r="I24" s="38"/>
      <c r="J24" s="38"/>
    </row>
    <row r="25" spans="1:10" x14ac:dyDescent="0.25">
      <c r="A25" s="44"/>
      <c r="B25" s="42"/>
      <c r="C25" s="42">
        <v>1</v>
      </c>
      <c r="D25" s="43">
        <v>1200</v>
      </c>
      <c r="E25" s="43">
        <f t="shared" si="0"/>
        <v>1200</v>
      </c>
      <c r="G25" s="52">
        <v>1000</v>
      </c>
      <c r="H25" s="37">
        <v>12</v>
      </c>
      <c r="I25" s="38">
        <f>H25*G25</f>
        <v>12000</v>
      </c>
      <c r="J25" s="38"/>
    </row>
    <row r="26" spans="1:10" ht="99" x14ac:dyDescent="0.25">
      <c r="A26" s="44">
        <v>7</v>
      </c>
      <c r="B26" s="45" t="s">
        <v>24</v>
      </c>
      <c r="C26" s="42"/>
      <c r="D26" s="43"/>
      <c r="E26" s="43"/>
      <c r="I26" s="38"/>
      <c r="J26" s="38"/>
    </row>
    <row r="27" spans="1:10" x14ac:dyDescent="0.25">
      <c r="A27" s="44"/>
      <c r="B27" s="42"/>
      <c r="C27" s="42">
        <v>1</v>
      </c>
      <c r="D27" s="43">
        <v>400</v>
      </c>
      <c r="E27" s="43">
        <f t="shared" si="0"/>
        <v>400</v>
      </c>
      <c r="I27" s="38"/>
      <c r="J27" s="38"/>
    </row>
    <row r="28" spans="1:10" ht="33" x14ac:dyDescent="0.25">
      <c r="A28" s="44">
        <v>8</v>
      </c>
      <c r="B28" s="45" t="s">
        <v>25</v>
      </c>
      <c r="C28" s="42"/>
      <c r="D28" s="43"/>
      <c r="E28" s="43"/>
      <c r="G28" s="37" t="s">
        <v>30</v>
      </c>
      <c r="I28" s="38">
        <v>3000</v>
      </c>
      <c r="J28" s="38"/>
    </row>
    <row r="29" spans="1:10" x14ac:dyDescent="0.25">
      <c r="A29" s="44"/>
      <c r="B29" s="42"/>
      <c r="C29" s="42">
        <v>1</v>
      </c>
      <c r="D29" s="43">
        <v>1500</v>
      </c>
      <c r="E29" s="43">
        <f t="shared" si="0"/>
        <v>1500</v>
      </c>
      <c r="I29" s="38"/>
      <c r="J29" s="38"/>
    </row>
    <row r="30" spans="1:10" ht="49.5" x14ac:dyDescent="0.25">
      <c r="A30" s="44">
        <v>9</v>
      </c>
      <c r="B30" s="45" t="s">
        <v>26</v>
      </c>
      <c r="C30" s="42"/>
      <c r="D30" s="43"/>
      <c r="E30" s="43"/>
      <c r="I30" s="38"/>
      <c r="J30" s="38"/>
    </row>
    <row r="31" spans="1:10" x14ac:dyDescent="0.25">
      <c r="A31" s="42"/>
      <c r="B31" s="42"/>
      <c r="C31" s="42">
        <v>1</v>
      </c>
      <c r="D31" s="43">
        <v>2700</v>
      </c>
      <c r="E31" s="43">
        <f t="shared" si="0"/>
        <v>2700</v>
      </c>
      <c r="I31" s="38">
        <f>SUM(I21:I28)</f>
        <v>29400</v>
      </c>
      <c r="J31" s="38" t="s">
        <v>45</v>
      </c>
    </row>
    <row r="32" spans="1:10" x14ac:dyDescent="0.25">
      <c r="A32" s="42"/>
      <c r="B32" s="42"/>
      <c r="C32" s="42"/>
      <c r="D32" s="43"/>
      <c r="E32" s="43"/>
      <c r="I32" s="38"/>
      <c r="J32" s="38"/>
    </row>
    <row r="33" spans="1:5" x14ac:dyDescent="0.25">
      <c r="A33" s="42"/>
      <c r="B33" s="49" t="s">
        <v>27</v>
      </c>
      <c r="C33" s="50"/>
      <c r="D33" s="51"/>
      <c r="E33" s="51">
        <f>SUM(E13:E31)</f>
        <v>26610</v>
      </c>
    </row>
    <row r="36" spans="1:5" x14ac:dyDescent="0.25">
      <c r="D36" s="38" t="s">
        <v>31</v>
      </c>
    </row>
    <row r="38" spans="1:5" x14ac:dyDescent="0.25">
      <c r="B38" s="37" t="s">
        <v>16</v>
      </c>
      <c r="C38" s="37" t="s">
        <v>28</v>
      </c>
      <c r="D38" s="38">
        <f>C39*B39</f>
        <v>14400</v>
      </c>
    </row>
    <row r="39" spans="1:5" x14ac:dyDescent="0.25">
      <c r="B39" s="38">
        <v>2400</v>
      </c>
      <c r="C39" s="37">
        <v>6</v>
      </c>
    </row>
    <row r="41" spans="1:5" x14ac:dyDescent="0.25">
      <c r="B41" s="37" t="s">
        <v>29</v>
      </c>
    </row>
    <row r="42" spans="1:5" x14ac:dyDescent="0.25">
      <c r="B42" s="52">
        <v>1000</v>
      </c>
      <c r="C42" s="37">
        <v>12</v>
      </c>
      <c r="D42" s="38">
        <f>C42*B42</f>
        <v>12000</v>
      </c>
    </row>
    <row r="45" spans="1:5" x14ac:dyDescent="0.25">
      <c r="B45" s="37" t="s">
        <v>30</v>
      </c>
      <c r="D45" s="38">
        <v>3000</v>
      </c>
    </row>
    <row r="48" spans="1:5" x14ac:dyDescent="0.25">
      <c r="D48" s="38">
        <f>SUM(D38:D45)</f>
        <v>29400</v>
      </c>
      <c r="E48" s="38" t="s">
        <v>45</v>
      </c>
    </row>
  </sheetData>
  <mergeCells count="7">
    <mergeCell ref="A6:E6"/>
    <mergeCell ref="A7:E7"/>
    <mergeCell ref="A10:E10"/>
    <mergeCell ref="A2:E2"/>
    <mergeCell ref="A3:E3"/>
    <mergeCell ref="A4:E4"/>
    <mergeCell ref="A5:E5"/>
  </mergeCells>
  <pageMargins left="0.70866141732283472" right="0.70866141732283472" top="0.55118110236220474" bottom="0.55118110236220474"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AB6D-71DF-42AD-BFBF-114C9584B709}">
  <sheetPr>
    <pageSetUpPr fitToPage="1"/>
  </sheetPr>
  <dimension ref="A1:J50"/>
  <sheetViews>
    <sheetView zoomScale="85" zoomScaleNormal="85" workbookViewId="0">
      <selection activeCell="H17" sqref="H17"/>
    </sheetView>
  </sheetViews>
  <sheetFormatPr defaultRowHeight="16.5" x14ac:dyDescent="0.25"/>
  <cols>
    <col min="1" max="1" width="9.28515625" style="37" bestFit="1" customWidth="1"/>
    <col min="2" max="2" width="66.28515625" style="37" customWidth="1"/>
    <col min="3" max="3" width="12" style="37" customWidth="1"/>
    <col min="4" max="4" width="15.85546875" style="38" customWidth="1"/>
    <col min="5" max="5" width="17.140625" style="38" customWidth="1"/>
    <col min="6" max="6" width="13.42578125" style="37" customWidth="1"/>
    <col min="7" max="7" width="15.85546875" style="37" customWidth="1"/>
    <col min="8" max="8" width="18" style="37" bestFit="1" customWidth="1"/>
    <col min="9" max="9" width="19.5703125" style="37" customWidth="1"/>
    <col min="10" max="10" width="12.42578125" style="37" customWidth="1"/>
    <col min="11" max="16384" width="9.140625" style="37"/>
  </cols>
  <sheetData>
    <row r="1" spans="1:10" x14ac:dyDescent="0.25">
      <c r="H1" s="37" t="s">
        <v>32</v>
      </c>
    </row>
    <row r="2" spans="1:10" x14ac:dyDescent="0.25">
      <c r="A2" s="66" t="s">
        <v>3</v>
      </c>
      <c r="B2" s="66"/>
      <c r="C2" s="66"/>
      <c r="D2" s="66"/>
      <c r="E2" s="66"/>
      <c r="G2" s="37" t="s">
        <v>33</v>
      </c>
      <c r="H2" s="39">
        <v>500</v>
      </c>
    </row>
    <row r="3" spans="1:10" x14ac:dyDescent="0.25">
      <c r="A3" s="66" t="s">
        <v>4</v>
      </c>
      <c r="B3" s="66"/>
      <c r="C3" s="66"/>
      <c r="D3" s="66"/>
      <c r="E3" s="66"/>
      <c r="G3" s="37" t="s">
        <v>34</v>
      </c>
      <c r="H3" s="39">
        <v>3960</v>
      </c>
    </row>
    <row r="4" spans="1:10" x14ac:dyDescent="0.25">
      <c r="A4" s="66" t="s">
        <v>5</v>
      </c>
      <c r="B4" s="66"/>
      <c r="C4" s="66"/>
      <c r="D4" s="66"/>
      <c r="E4" s="66"/>
      <c r="G4" s="40" t="s">
        <v>35</v>
      </c>
      <c r="H4" s="39"/>
    </row>
    <row r="5" spans="1:10" x14ac:dyDescent="0.25">
      <c r="A5" s="66" t="s">
        <v>0</v>
      </c>
      <c r="B5" s="66"/>
      <c r="C5" s="66"/>
      <c r="D5" s="66"/>
      <c r="E5" s="66"/>
      <c r="G5" s="40" t="s">
        <v>36</v>
      </c>
      <c r="H5" s="39">
        <v>8000</v>
      </c>
      <c r="I5" s="41">
        <v>14600</v>
      </c>
      <c r="J5" s="40" t="s">
        <v>43</v>
      </c>
    </row>
    <row r="6" spans="1:10" x14ac:dyDescent="0.25">
      <c r="A6" s="66" t="s">
        <v>2</v>
      </c>
      <c r="B6" s="66"/>
      <c r="C6" s="66"/>
      <c r="D6" s="66"/>
      <c r="E6" s="66"/>
      <c r="G6" s="40" t="s">
        <v>37</v>
      </c>
      <c r="H6" s="39"/>
    </row>
    <row r="7" spans="1:10" x14ac:dyDescent="0.25">
      <c r="A7" s="66" t="s">
        <v>1</v>
      </c>
      <c r="B7" s="66"/>
      <c r="C7" s="66"/>
      <c r="D7" s="66"/>
      <c r="E7" s="66"/>
      <c r="G7" s="37" t="s">
        <v>38</v>
      </c>
      <c r="H7" s="39">
        <v>500</v>
      </c>
    </row>
    <row r="8" spans="1:10" x14ac:dyDescent="0.25">
      <c r="G8" s="37" t="s">
        <v>39</v>
      </c>
      <c r="H8" s="39">
        <v>400</v>
      </c>
    </row>
    <row r="9" spans="1:10" x14ac:dyDescent="0.25">
      <c r="G9" s="37" t="s">
        <v>40</v>
      </c>
      <c r="H9" s="39">
        <v>350</v>
      </c>
    </row>
    <row r="10" spans="1:10" ht="32.25" customHeight="1" x14ac:dyDescent="0.25">
      <c r="A10" s="67" t="s">
        <v>16</v>
      </c>
      <c r="B10" s="68"/>
      <c r="C10" s="68"/>
      <c r="D10" s="68"/>
      <c r="E10" s="69"/>
      <c r="G10" s="37" t="s">
        <v>41</v>
      </c>
      <c r="H10" s="39">
        <v>2000</v>
      </c>
    </row>
    <row r="11" spans="1:10" ht="27.75" customHeight="1" x14ac:dyDescent="0.25">
      <c r="A11" s="42"/>
      <c r="B11" s="42"/>
      <c r="C11" s="42" t="s">
        <v>18</v>
      </c>
      <c r="D11" s="43" t="s">
        <v>54</v>
      </c>
      <c r="E11" s="43" t="s">
        <v>55</v>
      </c>
      <c r="G11" s="37" t="s">
        <v>42</v>
      </c>
      <c r="H11" s="39">
        <v>1500</v>
      </c>
    </row>
    <row r="12" spans="1:10" ht="49.5" x14ac:dyDescent="0.25">
      <c r="A12" s="44">
        <v>1</v>
      </c>
      <c r="B12" s="45" t="s">
        <v>62</v>
      </c>
      <c r="C12" s="42"/>
      <c r="D12" s="43"/>
      <c r="E12" s="43"/>
      <c r="G12" s="37" t="s">
        <v>44</v>
      </c>
      <c r="H12" s="46">
        <v>1300</v>
      </c>
    </row>
    <row r="13" spans="1:10" x14ac:dyDescent="0.25">
      <c r="A13" s="44"/>
      <c r="B13" s="42"/>
      <c r="C13" s="42">
        <v>24</v>
      </c>
      <c r="D13" s="43">
        <v>224</v>
      </c>
      <c r="E13" s="43">
        <f>D13*C13</f>
        <v>5376</v>
      </c>
      <c r="H13" s="47"/>
    </row>
    <row r="14" spans="1:10" ht="49.5" x14ac:dyDescent="0.25">
      <c r="A14" s="44">
        <v>2</v>
      </c>
      <c r="B14" s="45" t="s">
        <v>50</v>
      </c>
      <c r="C14" s="42"/>
      <c r="D14" s="43"/>
      <c r="E14" s="43"/>
    </row>
    <row r="15" spans="1:10" x14ac:dyDescent="0.25">
      <c r="A15" s="44"/>
      <c r="B15" s="42"/>
      <c r="C15" s="42">
        <v>1</v>
      </c>
      <c r="D15" s="43">
        <v>3600</v>
      </c>
      <c r="E15" s="43">
        <f t="shared" ref="E15:E31" si="0">D15*C15</f>
        <v>3600</v>
      </c>
      <c r="G15" s="37" t="s">
        <v>27</v>
      </c>
      <c r="H15" s="46">
        <f>SUM(H2:H13)</f>
        <v>18510</v>
      </c>
      <c r="I15" s="37" t="s">
        <v>46</v>
      </c>
      <c r="J15" s="37" t="s">
        <v>32</v>
      </c>
    </row>
    <row r="16" spans="1:10" ht="66.75" thickBot="1" x14ac:dyDescent="0.3">
      <c r="A16" s="44">
        <v>3</v>
      </c>
      <c r="B16" s="45" t="s">
        <v>21</v>
      </c>
      <c r="C16" s="42"/>
      <c r="D16" s="43"/>
      <c r="E16" s="43"/>
      <c r="G16" s="48">
        <v>0.3</v>
      </c>
      <c r="H16" s="46">
        <f>H15+H15*G16</f>
        <v>24063</v>
      </c>
      <c r="I16" s="37" t="s">
        <v>46</v>
      </c>
      <c r="J16" s="37" t="s">
        <v>47</v>
      </c>
    </row>
    <row r="17" spans="1:10" x14ac:dyDescent="0.25">
      <c r="A17" s="44"/>
      <c r="B17" s="42"/>
      <c r="C17" s="42">
        <v>1</v>
      </c>
      <c r="D17" s="43">
        <v>1500</v>
      </c>
      <c r="E17" s="43">
        <f t="shared" si="0"/>
        <v>1500</v>
      </c>
      <c r="H17" s="53">
        <f>H16+H16*10/100</f>
        <v>26469.3</v>
      </c>
      <c r="I17" s="54" t="s">
        <v>52</v>
      </c>
    </row>
    <row r="18" spans="1:10" ht="83.25" thickBot="1" x14ac:dyDescent="0.3">
      <c r="A18" s="44">
        <v>4</v>
      </c>
      <c r="B18" s="45" t="s">
        <v>63</v>
      </c>
      <c r="C18" s="42"/>
      <c r="D18" s="43"/>
      <c r="E18" s="43"/>
      <c r="H18" s="55">
        <f>E33</f>
        <v>33626</v>
      </c>
      <c r="I18" s="56" t="s">
        <v>51</v>
      </c>
    </row>
    <row r="19" spans="1:10" x14ac:dyDescent="0.25">
      <c r="A19" s="44"/>
      <c r="B19" s="42"/>
      <c r="C19" s="42">
        <v>1</v>
      </c>
      <c r="D19" s="43">
        <v>10750</v>
      </c>
      <c r="E19" s="43">
        <v>15050</v>
      </c>
      <c r="I19" s="38" t="s">
        <v>48</v>
      </c>
      <c r="J19" s="38"/>
    </row>
    <row r="20" spans="1:10" x14ac:dyDescent="0.25">
      <c r="A20" s="44"/>
      <c r="B20" s="45"/>
      <c r="C20" s="42"/>
      <c r="D20" s="43"/>
      <c r="E20" s="43"/>
      <c r="G20" s="37" t="s">
        <v>16</v>
      </c>
      <c r="I20" s="38"/>
      <c r="J20" s="38"/>
    </row>
    <row r="21" spans="1:10" x14ac:dyDescent="0.25">
      <c r="A21" s="44"/>
      <c r="B21" s="42"/>
      <c r="C21" s="42"/>
      <c r="D21" s="43"/>
      <c r="E21" s="43"/>
      <c r="H21" s="37" t="s">
        <v>28</v>
      </c>
      <c r="I21" s="38">
        <f>H22*G22</f>
        <v>14400</v>
      </c>
      <c r="J21" s="38"/>
    </row>
    <row r="22" spans="1:10" ht="82.5" x14ac:dyDescent="0.25">
      <c r="A22" s="44">
        <v>5</v>
      </c>
      <c r="B22" s="45" t="s">
        <v>49</v>
      </c>
      <c r="C22" s="42"/>
      <c r="D22" s="43"/>
      <c r="E22" s="43"/>
      <c r="G22" s="38">
        <v>2400</v>
      </c>
      <c r="H22" s="37">
        <v>6</v>
      </c>
      <c r="I22" s="38"/>
      <c r="J22" s="38"/>
    </row>
    <row r="23" spans="1:10" ht="18" customHeight="1" x14ac:dyDescent="0.25">
      <c r="A23" s="44"/>
      <c r="B23" s="42"/>
      <c r="C23" s="42">
        <v>1</v>
      </c>
      <c r="D23" s="43">
        <v>2000</v>
      </c>
      <c r="E23" s="43">
        <f t="shared" si="0"/>
        <v>2000</v>
      </c>
      <c r="I23" s="38"/>
      <c r="J23" s="38"/>
    </row>
    <row r="24" spans="1:10" ht="80.25" customHeight="1" x14ac:dyDescent="0.25">
      <c r="A24" s="44">
        <v>6</v>
      </c>
      <c r="B24" s="45" t="s">
        <v>23</v>
      </c>
      <c r="C24" s="42"/>
      <c r="D24" s="43"/>
      <c r="E24" s="43"/>
      <c r="G24" s="37" t="s">
        <v>29</v>
      </c>
      <c r="I24" s="38"/>
      <c r="J24" s="38"/>
    </row>
    <row r="25" spans="1:10" x14ac:dyDescent="0.25">
      <c r="A25" s="44"/>
      <c r="B25" s="42"/>
      <c r="C25" s="42">
        <v>1</v>
      </c>
      <c r="D25" s="43">
        <v>1350</v>
      </c>
      <c r="E25" s="43">
        <f t="shared" si="0"/>
        <v>1350</v>
      </c>
      <c r="G25" s="52">
        <v>1000</v>
      </c>
      <c r="H25" s="37">
        <v>12</v>
      </c>
      <c r="I25" s="38">
        <f>H25*G25</f>
        <v>12000</v>
      </c>
      <c r="J25" s="38"/>
    </row>
    <row r="26" spans="1:10" ht="99" x14ac:dyDescent="0.25">
      <c r="A26" s="44">
        <v>7</v>
      </c>
      <c r="B26" s="45" t="s">
        <v>24</v>
      </c>
      <c r="C26" s="42"/>
      <c r="D26" s="43"/>
      <c r="E26" s="43"/>
      <c r="I26" s="38"/>
      <c r="J26" s="38"/>
    </row>
    <row r="27" spans="1:10" x14ac:dyDescent="0.25">
      <c r="A27" s="44"/>
      <c r="B27" s="42"/>
      <c r="C27" s="42">
        <v>1</v>
      </c>
      <c r="D27" s="43">
        <v>400</v>
      </c>
      <c r="E27" s="43">
        <f t="shared" si="0"/>
        <v>400</v>
      </c>
      <c r="I27" s="38"/>
      <c r="J27" s="38"/>
    </row>
    <row r="28" spans="1:10" ht="33" x14ac:dyDescent="0.25">
      <c r="A28" s="44">
        <v>8</v>
      </c>
      <c r="B28" s="45" t="s">
        <v>25</v>
      </c>
      <c r="C28" s="42"/>
      <c r="D28" s="43"/>
      <c r="E28" s="43"/>
      <c r="G28" s="37" t="s">
        <v>30</v>
      </c>
      <c r="I28" s="38">
        <v>3000</v>
      </c>
      <c r="J28" s="38"/>
    </row>
    <row r="29" spans="1:10" x14ac:dyDescent="0.25">
      <c r="A29" s="44"/>
      <c r="B29" s="42"/>
      <c r="C29" s="42">
        <v>1</v>
      </c>
      <c r="D29" s="43">
        <v>1500</v>
      </c>
      <c r="E29" s="43">
        <f t="shared" si="0"/>
        <v>1500</v>
      </c>
      <c r="I29" s="38"/>
      <c r="J29" s="38"/>
    </row>
    <row r="30" spans="1:10" ht="49.5" x14ac:dyDescent="0.25">
      <c r="A30" s="44">
        <v>9</v>
      </c>
      <c r="B30" s="45" t="s">
        <v>26</v>
      </c>
      <c r="C30" s="42"/>
      <c r="D30" s="43"/>
      <c r="E30" s="43"/>
      <c r="I30" s="38"/>
      <c r="J30" s="38"/>
    </row>
    <row r="31" spans="1:10" x14ac:dyDescent="0.25">
      <c r="A31" s="42"/>
      <c r="B31" s="42"/>
      <c r="C31" s="42">
        <v>1</v>
      </c>
      <c r="D31" s="43">
        <v>2850</v>
      </c>
      <c r="E31" s="43">
        <f t="shared" si="0"/>
        <v>2850</v>
      </c>
      <c r="I31" s="38">
        <f>SUM(I21:I28)</f>
        <v>29400</v>
      </c>
      <c r="J31" s="38" t="s">
        <v>45</v>
      </c>
    </row>
    <row r="32" spans="1:10" x14ac:dyDescent="0.25">
      <c r="A32" s="42"/>
      <c r="B32" s="42"/>
      <c r="C32" s="42"/>
      <c r="D32" s="43"/>
      <c r="E32" s="43"/>
      <c r="I32" s="38"/>
      <c r="J32" s="38"/>
    </row>
    <row r="33" spans="1:5" x14ac:dyDescent="0.25">
      <c r="A33" s="42"/>
      <c r="B33" s="49" t="s">
        <v>53</v>
      </c>
      <c r="C33" s="50"/>
      <c r="D33" s="51"/>
      <c r="E33" s="62">
        <f>SUM(E13:E31)</f>
        <v>33626</v>
      </c>
    </row>
    <row r="34" spans="1:5" x14ac:dyDescent="0.25">
      <c r="E34" s="63"/>
    </row>
    <row r="35" spans="1:5" ht="17.25" thickBot="1" x14ac:dyDescent="0.3">
      <c r="E35" s="63"/>
    </row>
    <row r="36" spans="1:5" x14ac:dyDescent="0.25">
      <c r="D36" s="57" t="s">
        <v>59</v>
      </c>
      <c r="E36" s="64" t="s">
        <v>58</v>
      </c>
    </row>
    <row r="37" spans="1:5" x14ac:dyDescent="0.25">
      <c r="D37" s="58"/>
      <c r="E37" s="63"/>
    </row>
    <row r="38" spans="1:5" x14ac:dyDescent="0.25">
      <c r="B38" s="37" t="s">
        <v>61</v>
      </c>
      <c r="C38" s="61" t="s">
        <v>28</v>
      </c>
      <c r="D38" s="59">
        <v>21600</v>
      </c>
      <c r="E38" s="63">
        <f>E13+E15++E17+E23+E25+E27+E29</f>
        <v>15726</v>
      </c>
    </row>
    <row r="39" spans="1:5" x14ac:dyDescent="0.25">
      <c r="B39" s="38">
        <v>2400</v>
      </c>
      <c r="C39" s="61">
        <v>9</v>
      </c>
      <c r="D39" s="58"/>
      <c r="E39" s="63"/>
    </row>
    <row r="40" spans="1:5" x14ac:dyDescent="0.25">
      <c r="C40" s="61"/>
      <c r="D40" s="58"/>
      <c r="E40" s="63"/>
    </row>
    <row r="41" spans="1:5" x14ac:dyDescent="0.25">
      <c r="B41" s="37" t="s">
        <v>56</v>
      </c>
      <c r="C41" s="61"/>
      <c r="D41" s="58"/>
      <c r="E41" s="63"/>
    </row>
    <row r="42" spans="1:5" x14ac:dyDescent="0.25">
      <c r="B42" s="52">
        <v>1000</v>
      </c>
      <c r="C42" s="61">
        <v>16.8</v>
      </c>
      <c r="D42" s="59">
        <f>C42*B42</f>
        <v>16800</v>
      </c>
      <c r="E42" s="63">
        <f>E19</f>
        <v>15050</v>
      </c>
    </row>
    <row r="43" spans="1:5" x14ac:dyDescent="0.25">
      <c r="D43" s="58"/>
      <c r="E43" s="63"/>
    </row>
    <row r="44" spans="1:5" x14ac:dyDescent="0.25">
      <c r="D44" s="58"/>
      <c r="E44" s="63"/>
    </row>
    <row r="45" spans="1:5" x14ac:dyDescent="0.25">
      <c r="B45" s="37" t="s">
        <v>57</v>
      </c>
      <c r="D45" s="59">
        <v>3000</v>
      </c>
      <c r="E45" s="63">
        <f>E31</f>
        <v>2850</v>
      </c>
    </row>
    <row r="46" spans="1:5" x14ac:dyDescent="0.25">
      <c r="D46" s="58"/>
      <c r="E46" s="63"/>
    </row>
    <row r="47" spans="1:5" x14ac:dyDescent="0.25">
      <c r="D47" s="58"/>
      <c r="E47" s="63"/>
    </row>
    <row r="48" spans="1:5" ht="17.25" thickBot="1" x14ac:dyDescent="0.3">
      <c r="D48" s="60">
        <f>SUM(D38:D45)</f>
        <v>41400</v>
      </c>
      <c r="E48" s="63">
        <f>SUM(E38:E46)</f>
        <v>33626</v>
      </c>
    </row>
    <row r="50" spans="4:4" x14ac:dyDescent="0.25">
      <c r="D50" s="38" t="s">
        <v>60</v>
      </c>
    </row>
  </sheetData>
  <mergeCells count="7">
    <mergeCell ref="A10:E10"/>
    <mergeCell ref="A2:E2"/>
    <mergeCell ref="A3:E3"/>
    <mergeCell ref="A4:E4"/>
    <mergeCell ref="A5:E5"/>
    <mergeCell ref="A6:E6"/>
    <mergeCell ref="A7:E7"/>
  </mergeCells>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fotovoltaico </vt:lpstr>
      <vt:lpstr>per 110</vt:lpstr>
      <vt:lpstr>ipotesi 18</vt:lpstr>
      <vt:lpstr>'fotovoltaico '!Area_stampa</vt:lpstr>
      <vt:lpstr>'ipotesi 18'!Area_stampa</vt:lpstr>
      <vt:lpstr>'per 110'!Area_stampa</vt:lpstr>
    </vt:vector>
  </TitlesOfParts>
  <Company>ciao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dc:creator>
  <cp:lastModifiedBy>Matteo</cp:lastModifiedBy>
  <cp:lastPrinted>2022-05-28T17:14:02Z</cp:lastPrinted>
  <dcterms:created xsi:type="dcterms:W3CDTF">2001-07-16T20:52:25Z</dcterms:created>
  <dcterms:modified xsi:type="dcterms:W3CDTF">2022-05-28T17:14:07Z</dcterms:modified>
</cp:coreProperties>
</file>